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'0503721'!$E$29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'0503721'!$D$26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'0503721'!$F$64</definedName>
    <definedName name="ID_125816504" localSheetId="0">'0503721'!$H$64</definedName>
    <definedName name="ID_125816508" localSheetId="0">'0503721'!$H$45</definedName>
    <definedName name="ID_125816512" localSheetId="0">'0503721'!$D$67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'0503721'!$C$73</definedName>
    <definedName name="ID_125816527" localSheetId="0">'0503721'!$D$73</definedName>
    <definedName name="ID_125816528" localSheetId="0">'0503721'!$C$80</definedName>
    <definedName name="ID_125816532" localSheetId="0">'0503721'!$E$52</definedName>
    <definedName name="ID_125816533" localSheetId="0">'0503721'!$F$53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'0503721'!$D$58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'0503721'!$C$36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'0503721'!$F$45</definedName>
    <definedName name="ID_125816569" localSheetId="0">'0503721'!$F$67</definedName>
    <definedName name="ID_125816572" localSheetId="0">'0503721'!$E$136</definedName>
    <definedName name="ID_125816576" localSheetId="0">'0503721'!$D$45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'0503721'!$D$36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'0503721'!$F$29</definedName>
    <definedName name="ID_125816618" localSheetId="0">'0503721'!$F$70</definedName>
    <definedName name="ID_125816620" localSheetId="0">'0503721'!$D$114</definedName>
    <definedName name="ID_125816623" localSheetId="0">'0503721'!$E$64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'0503721'!$E$45</definedName>
    <definedName name="ID_125816909" localSheetId="0">'0503721'!$G$45</definedName>
    <definedName name="ID_125817038" localSheetId="0">'0503721'!$G$67</definedName>
    <definedName name="ID_125817086" localSheetId="0">'0503721'!$G$147</definedName>
    <definedName name="ID_125817153" localSheetId="0">'0503721'!$H$73</definedName>
    <definedName name="ID_125817159" localSheetId="0">'0503721'!$E$145</definedName>
    <definedName name="ID_125817160" localSheetId="0">'0503721'!$G$145</definedName>
    <definedName name="ID_125817163" localSheetId="0">'0503721'!$D$70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'0503721'!$G$52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'0503721'!$C$58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'0503721'!$F$58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'0503721'!$H$36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'0503721'!$H$53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'0503721'!$C$48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'0503721'!$E$58</definedName>
    <definedName name="ID_125817261" localSheetId="0">'0503721'!$D$96</definedName>
    <definedName name="ID_125817262" localSheetId="0">'0503721'!$D$115</definedName>
    <definedName name="ID_125817263" localSheetId="0">'0503721'!$G$58</definedName>
    <definedName name="ID_125817264" localSheetId="0">'0503721'!$H$58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'0503721'!$F$26</definedName>
    <definedName name="ID_125817276" localSheetId="0">'0503721'!$H$26</definedName>
    <definedName name="ID_125817277" localSheetId="0">'0503721'!$G$29</definedName>
    <definedName name="ID_125817278" localSheetId="0">'0503721'!$H$29</definedName>
    <definedName name="ID_125817280" localSheetId="0">'0503721'!$H$98</definedName>
    <definedName name="ID_125817281" localSheetId="0">'0503721'!$C$29</definedName>
    <definedName name="ID_125817282" localSheetId="0">'0503721'!$D$29</definedName>
    <definedName name="ID_125817286" localSheetId="0">'0503721'!$G$70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'0503721'!$E$36</definedName>
    <definedName name="ID_125817295" localSheetId="0">'0503721'!$G$131</definedName>
    <definedName name="ID_125817298" localSheetId="0">'0503721'!$G$64</definedName>
    <definedName name="ID_125817300" localSheetId="0">'0503721'!$D$64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'0503721'!$F$73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'0503721'!$G$48</definedName>
    <definedName name="ID_125817495" localSheetId="0">'0503721'!$H$48</definedName>
    <definedName name="ID_125817504" localSheetId="0">'0503721'!$G$53</definedName>
    <definedName name="ID_125817509" localSheetId="0">'0503721'!$E$143</definedName>
    <definedName name="ID_125817510" localSheetId="0">'0503721'!$D$164</definedName>
    <definedName name="ID_125817511" localSheetId="0">'0503721'!$F$48</definedName>
    <definedName name="ID_125817558" localSheetId="0">'0503721'!$E$102</definedName>
    <definedName name="ID_125817665" localSheetId="0">'0503721'!$C$53</definedName>
    <definedName name="ID_125817678" localSheetId="0">'0503721'!$D$53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'0503721'!$E$26</definedName>
    <definedName name="ID_125817708" localSheetId="0">'0503721'!$G$26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'0503721'!$F$36</definedName>
    <definedName name="ID_125817727" localSheetId="0">'0503721'!$H$67</definedName>
    <definedName name="ID_125817731" localSheetId="0">'0503721'!$C$45</definedName>
    <definedName name="ID_125817733" localSheetId="0">'0503721'!$G$73</definedName>
    <definedName name="ID_125817734" localSheetId="0">'0503721'!$H$76</definedName>
    <definedName name="ID_125817735" localSheetId="0">'0503721'!$E$80</definedName>
    <definedName name="ID_125817736" localSheetId="0">'0503721'!$C$70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'0503721'!$C$52</definedName>
    <definedName name="ID_125817755" localSheetId="0">'0503721'!$D$52</definedName>
    <definedName name="ID_125817756" localSheetId="0">'0503721'!$E$48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'0503721'!$H$70</definedName>
    <definedName name="ID_125817787" localSheetId="0">'0503721'!$E$73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'0503721'!$C$64</definedName>
    <definedName name="ID_125817805" localSheetId="0">'0503721'!$F$144</definedName>
    <definedName name="ID_125817808" localSheetId="0">'0503721'!$C$67</definedName>
    <definedName name="ID_125817810" localSheetId="0">'0503721'!$E$67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'0503721'!$F$52</definedName>
    <definedName name="ID_125817831" localSheetId="0">'0503721'!$E$53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'0503721'!$E$70</definedName>
    <definedName name="ID_125817869" localSheetId="0">'0503721'!$H$101</definedName>
    <definedName name="ID_125817870" localSheetId="0">'0503721'!$F$104</definedName>
    <definedName name="ID_125817871" localSheetId="0">'0503721'!$C$26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'0503721'!$G$36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'0503721'!$H$52</definedName>
    <definedName name="ID_125817903" localSheetId="0">'0503721'!$F$164</definedName>
    <definedName name="ID_125817904" localSheetId="0">'0503721'!$E$93</definedName>
    <definedName name="ID_125817905" localSheetId="0">'0503721'!$D$48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'0503721'!$D$33</definedName>
    <definedName name="ID_13173929250" localSheetId="0">'0503721'!$B$33</definedName>
    <definedName name="ID_13173929256" localSheetId="0">'0503721'!$E$33</definedName>
    <definedName name="ID_13173929257" localSheetId="0">'0503721'!$F$33</definedName>
    <definedName name="ID_13173929259" localSheetId="0">'0503721'!$G$33</definedName>
    <definedName name="ID_13173929260" localSheetId="0">'0503721'!$H$33</definedName>
    <definedName name="ID_13173929261" localSheetId="0">'0503721'!$C$33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'0503721'!$B$53</definedName>
    <definedName name="ID_584830918" localSheetId="0">'0503721'!$B$58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'0503721'!$B$26</definedName>
    <definedName name="ID_584830926" localSheetId="0">'0503721'!$B$29</definedName>
    <definedName name="ID_584830929" localSheetId="0">'0503721'!$B$36</definedName>
    <definedName name="ID_584830935" localSheetId="0">'0503721'!$B$45</definedName>
    <definedName name="ID_584830940" localSheetId="0">'0503721'!$B$48</definedName>
    <definedName name="ID_584830941" localSheetId="0">'0503721'!$B$52</definedName>
    <definedName name="ID_584830943" localSheetId="0">'0503721'!$B$64</definedName>
    <definedName name="ID_584830946" localSheetId="0">'0503721'!$B$67</definedName>
    <definedName name="ID_584830949" localSheetId="0">'0503721'!$B$70</definedName>
    <definedName name="ID_584830950" localSheetId="0">'0503721'!$B$73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'0503721'!$I$40</definedName>
    <definedName name="ID_8608106417" localSheetId="0">'0503721'!$I$41</definedName>
    <definedName name="ID_8608106418" localSheetId="0">'0503721'!$I$42</definedName>
    <definedName name="ID_8608106419" localSheetId="0">'0503721'!$I$43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'0503721'!$B$65:$J$65</definedName>
    <definedName name="T_30200296427" localSheetId="0">'0503721'!$B$71:$J$71</definedName>
    <definedName name="T_30200296437" localSheetId="0">'0503721'!$B$37:$J$38</definedName>
    <definedName name="T_30200296447" localSheetId="0">'0503721'!$B$46:$J$46</definedName>
    <definedName name="T_30200296457" localSheetId="0">'0503721'!$B$89:$J$90</definedName>
    <definedName name="T_30200296467" localSheetId="0">'0503721'!$B$19:$J$19</definedName>
    <definedName name="T_30200296477" localSheetId="0">'0503721'!$B$27:$J$27</definedName>
    <definedName name="T_30200296487" localSheetId="0">'0503721'!$C$183:$H$192</definedName>
    <definedName name="T_30200296497" localSheetId="0">'0503721'!$B$30:$J$31</definedName>
    <definedName name="T_30200296507" localSheetId="0">'0503721'!$B$54:$J$56</definedName>
    <definedName name="T_30200296517" localSheetId="0">'0503721'!$B$77:$J$78</definedName>
    <definedName name="T_30200296527" localSheetId="0">'0503721'!$B$22:$J$24</definedName>
    <definedName name="T_30200296537" localSheetId="0">'0503721'!$B$110:$J$110</definedName>
    <definedName name="T_30200296547" localSheetId="0">'0503721'!$B$59:$J$62</definedName>
    <definedName name="T_30200296557" localSheetId="0">'0503721'!$B$34:$J$34</definedName>
    <definedName name="T_30200296567" localSheetId="0">'0503721'!$B$68:$J$68</definedName>
    <definedName name="T_30200296577" localSheetId="0">'0503721'!$B$74:$J$74</definedName>
    <definedName name="T_30200296587" localSheetId="0">'0503721'!$B$49:$J$50</definedName>
    <definedName name="T_30200296597" localSheetId="0">'0503721'!$B$81:$J$81</definedName>
    <definedName name="T_30200296607" localSheetId="0">'0503721'!$B$107:$J$107</definedName>
    <definedName name="TR_30200296417" localSheetId="0">'0503721'!$B$65:$J$65</definedName>
    <definedName name="TR_30200296427" localSheetId="0">'0503721'!$B$71:$J$71</definedName>
    <definedName name="TR_30200296437_2365123020" localSheetId="0">'0503721'!$B$37:$J$37</definedName>
    <definedName name="TR_30200296437_2365123022" localSheetId="0">'0503721'!$B$38:$J$38</definedName>
    <definedName name="TR_30200296447" localSheetId="0">'0503721'!$B$46:$J$46</definedName>
    <definedName name="TR_30200296457_2365123038" localSheetId="0">'0503721'!$B$89:$J$89</definedName>
    <definedName name="TR_30200296457_2365123039" localSheetId="0">'0503721'!$B$90:$J$90</definedName>
    <definedName name="TR_30200296467_2365123014" localSheetId="0">'0503721'!$B$19:$J$19</definedName>
    <definedName name="TR_30200296477" localSheetId="0">'0503721'!$B$27:$J$27</definedName>
    <definedName name="TR_30200296487" localSheetId="0">'0503721'!$C$183:$H$192</definedName>
    <definedName name="TR_30200296497_2365123018" localSheetId="0">'0503721'!$B$30:$J$30</definedName>
    <definedName name="TR_30200296497_2365123019" localSheetId="0">'0503721'!$B$31:$J$31</definedName>
    <definedName name="TR_30200296507_2365123025" localSheetId="0">'0503721'!$B$54:$J$54</definedName>
    <definedName name="TR_30200296507_2365123026" localSheetId="0">'0503721'!$B$55:$J$55</definedName>
    <definedName name="TR_30200296507_2365123027" localSheetId="0">'0503721'!$B$56:$J$56</definedName>
    <definedName name="TR_30200296517_2365123035" localSheetId="0">'0503721'!$B$77:$J$77</definedName>
    <definedName name="TR_30200296517_2365123036" localSheetId="0">'0503721'!$B$78:$J$78</definedName>
    <definedName name="TR_30200296527_2365123015" localSheetId="0">'0503721'!$B$22:$J$22</definedName>
    <definedName name="TR_30200296527_2365123016" localSheetId="0">'0503721'!$B$23:$J$23</definedName>
    <definedName name="TR_30200296527_2365123017" localSheetId="0">'0503721'!$B$24:$J$24</definedName>
    <definedName name="TR_30200296537" localSheetId="0">'0503721'!$B$110:$J$110</definedName>
    <definedName name="TR_30200296547_2365123028" localSheetId="0">'0503721'!$B$59:$J$59</definedName>
    <definedName name="TR_30200296547_2365123029" localSheetId="0">'0503721'!$B$60:$J$60</definedName>
    <definedName name="TR_30200296547_2365123030" localSheetId="0">'0503721'!$B$61:$J$61</definedName>
    <definedName name="TR_30200296547_2365123031" localSheetId="0">'0503721'!$B$62:$J$62</definedName>
    <definedName name="TR_30200296557" localSheetId="0">'0503721'!$B$34:$J$34</definedName>
    <definedName name="TR_30200296567" localSheetId="0">'0503721'!$B$68:$J$68</definedName>
    <definedName name="TR_30200296577_2365123033" localSheetId="0">'0503721'!$B$74:$J$74</definedName>
    <definedName name="TR_30200296587_2365123023" localSheetId="0">'0503721'!$B$49:$J$49</definedName>
    <definedName name="TR_30200296587_2365123024" localSheetId="0">'0503721'!$B$50:$J$50</definedName>
    <definedName name="TR_30200296597_2365123037" localSheetId="0">'0503721'!$B$81:$J$81</definedName>
    <definedName name="TR_30200296607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G155" s="1"/>
  <c r="F156"/>
  <c r="E156"/>
  <c r="F155"/>
  <c r="E155"/>
  <c r="H149"/>
  <c r="H148"/>
  <c r="H147"/>
  <c r="G147"/>
  <c r="F147"/>
  <c r="E147"/>
  <c r="H146"/>
  <c r="H145"/>
  <c r="H144"/>
  <c r="G144"/>
  <c r="F144"/>
  <c r="E144"/>
  <c r="H143"/>
  <c r="H142"/>
  <c r="H141"/>
  <c r="G141"/>
  <c r="F141"/>
  <c r="E141"/>
  <c r="H140"/>
  <c r="H139"/>
  <c r="H138"/>
  <c r="G138"/>
  <c r="F138"/>
  <c r="E138"/>
  <c r="H137"/>
  <c r="H136"/>
  <c r="H135"/>
  <c r="G135"/>
  <c r="F135"/>
  <c r="E135"/>
  <c r="H134"/>
  <c r="H133"/>
  <c r="H132"/>
  <c r="H131" s="1"/>
  <c r="G132"/>
  <c r="G131" s="1"/>
  <c r="F132"/>
  <c r="F131" s="1"/>
  <c r="F130" s="1"/>
  <c r="E132"/>
  <c r="E131" s="1"/>
  <c r="E130" s="1"/>
  <c r="H129"/>
  <c r="H128"/>
  <c r="H127"/>
  <c r="H126"/>
  <c r="G126"/>
  <c r="F126"/>
  <c r="E126"/>
  <c r="H125"/>
  <c r="H124"/>
  <c r="H118"/>
  <c r="G118"/>
  <c r="F118"/>
  <c r="E118"/>
  <c r="H117"/>
  <c r="H116"/>
  <c r="H115"/>
  <c r="G115"/>
  <c r="F115"/>
  <c r="E115"/>
  <c r="H114"/>
  <c r="H113"/>
  <c r="H112"/>
  <c r="G112"/>
  <c r="F112"/>
  <c r="E112"/>
  <c r="H110"/>
  <c r="H109"/>
  <c r="H105" s="1"/>
  <c r="H107"/>
  <c r="H106"/>
  <c r="G105"/>
  <c r="F105"/>
  <c r="E105"/>
  <c r="H104"/>
  <c r="H102" s="1"/>
  <c r="H103"/>
  <c r="G102"/>
  <c r="F102"/>
  <c r="E102"/>
  <c r="H101"/>
  <c r="H99" s="1"/>
  <c r="H100"/>
  <c r="G99"/>
  <c r="F99"/>
  <c r="E99"/>
  <c r="H98"/>
  <c r="H96" s="1"/>
  <c r="H97"/>
  <c r="G96"/>
  <c r="G95" s="1"/>
  <c r="F96"/>
  <c r="F95" s="1"/>
  <c r="F92" s="1"/>
  <c r="E96"/>
  <c r="E95" s="1"/>
  <c r="H94"/>
  <c r="H90"/>
  <c r="H89"/>
  <c r="H88" s="1"/>
  <c r="G88"/>
  <c r="F88"/>
  <c r="E88"/>
  <c r="H81"/>
  <c r="H80"/>
  <c r="G80"/>
  <c r="F80"/>
  <c r="E80"/>
  <c r="H78"/>
  <c r="H76" s="1"/>
  <c r="H77"/>
  <c r="G76"/>
  <c r="F76"/>
  <c r="E76"/>
  <c r="H74"/>
  <c r="H73" s="1"/>
  <c r="G73"/>
  <c r="F73"/>
  <c r="E73"/>
  <c r="H71"/>
  <c r="H70"/>
  <c r="G70"/>
  <c r="F70"/>
  <c r="E70"/>
  <c r="H68"/>
  <c r="H67"/>
  <c r="G67"/>
  <c r="F67"/>
  <c r="E67"/>
  <c r="H65"/>
  <c r="H64"/>
  <c r="G64"/>
  <c r="F64"/>
  <c r="E64"/>
  <c r="H62"/>
  <c r="H61"/>
  <c r="H60"/>
  <c r="H59"/>
  <c r="H58"/>
  <c r="G58"/>
  <c r="F58"/>
  <c r="F52" s="1"/>
  <c r="E58"/>
  <c r="H56"/>
  <c r="H55"/>
  <c r="H54"/>
  <c r="H53" s="1"/>
  <c r="G53"/>
  <c r="F53"/>
  <c r="E53"/>
  <c r="E52" s="1"/>
  <c r="G52"/>
  <c r="H50"/>
  <c r="H49"/>
  <c r="H48"/>
  <c r="G48"/>
  <c r="F48"/>
  <c r="E48"/>
  <c r="H46"/>
  <c r="H45"/>
  <c r="G45"/>
  <c r="F45"/>
  <c r="E45"/>
  <c r="H38"/>
  <c r="H37"/>
  <c r="H36"/>
  <c r="G36"/>
  <c r="F36"/>
  <c r="E36"/>
  <c r="H34"/>
  <c r="H33" s="1"/>
  <c r="G33"/>
  <c r="F33"/>
  <c r="E33"/>
  <c r="H31"/>
  <c r="H30"/>
  <c r="H29" s="1"/>
  <c r="G29"/>
  <c r="F29"/>
  <c r="E29"/>
  <c r="H27"/>
  <c r="H26"/>
  <c r="G26"/>
  <c r="F26"/>
  <c r="E26"/>
  <c r="H24"/>
  <c r="H23"/>
  <c r="H22"/>
  <c r="H21" s="1"/>
  <c r="G21"/>
  <c r="G17" s="1"/>
  <c r="G93" s="1"/>
  <c r="F21"/>
  <c r="E21"/>
  <c r="H19"/>
  <c r="H18"/>
  <c r="G18"/>
  <c r="F18"/>
  <c r="F17" s="1"/>
  <c r="F93" s="1"/>
  <c r="E18"/>
  <c r="E17" s="1"/>
  <c r="E93" s="1"/>
  <c r="H17" l="1"/>
  <c r="E92"/>
  <c r="G130"/>
  <c r="H95"/>
  <c r="H92" s="1"/>
  <c r="H52"/>
  <c r="G92"/>
  <c r="H130"/>
  <c r="H93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<sst xmlns="http://schemas.openxmlformats.org/spreadsheetml/2006/main" count="465" uniqueCount="336">
  <si>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</si>
  <si>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</si>
  <si>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</si>
  <si>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</si>
  <si>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</si>
  <si>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</si>
  <si>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</si>
  <si>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</si>
  <si>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</si>
  <si>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</si>
  <si>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</si>
  <si>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</si>
  <si>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</si>
  <si>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«Основная общеобразовательная школа № 17»</t>
  </si>
  <si>
    <t>по ОКПО</t>
  </si>
  <si>
    <t>41933347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</si>
  <si>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</si>
  <si>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</si>
  <si>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</si>
  <si>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</si>
  <si>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</si>
  <si>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</si>
  <si>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</si>
  <si>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</si>
  <si>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</si>
  <si>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</si>
  <si>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</si>
  <si>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</si>
  <si>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</si>
  <si>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</si>
  <si>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</si>
  <si>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</si>
  <si>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</si>
  <si>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</si>
  <si>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</si>
  <si>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</si>
  <si>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</si>
  <si>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</si>
  <si>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</si>
  <si>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</si>
  <si>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</si>
  <si>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</si>
  <si>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</si>
  <si>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</si>
  <si>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</si>
  <si>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</si>
  <si>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</si>
  <si>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</si>
  <si>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</si>
  <si>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</si>
  <si>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</si>
  <si>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</si>
  <si>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</si>
  <si>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</si>
  <si>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</si>
  <si>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</si>
  <si>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</si>
  <si>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</si>
  <si>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</si>
  <si>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</si>
  <si>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</si>
  <si>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</si>
  <si>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</si>
  <si>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</si>
  <si>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</si>
  <si>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</si>
  <si>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</si>
  <si>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</si>
  <si>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</si>
  <si>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</si>
  <si>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операционной аренды</t>
  </si>
  <si>
    <t>121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</si>
  <si>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</si>
  <si>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</si>
  <si>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</si>
  <si>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</si>
  <si>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</si>
  <si>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по условным арендным платежам</t>
  </si>
  <si>
    <t>135</t>
  </si>
  <si>
    <t>Доходы от возмещений Фондом пенсионного и социального страхования Российской Федерации расходов</t>
  </si>
  <si>
    <t>139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</si>
  <si>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</si>
  <si>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</si>
  <si>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</si>
  <si>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</si>
  <si>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</si>
  <si>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</si>
  <si>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</si>
  <si>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</si>
  <si>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</si>
  <si>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</si>
  <si>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</si>
  <si>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</si>
  <si>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</si>
  <si>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</si>
  <si>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</si>
  <si>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</si>
  <si>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</si>
  <si>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</si>
  <si>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</si>
  <si>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</si>
  <si>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</si>
  <si>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</si>
  <si>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</si>
  <si>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</si>
  <si>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</si>
  <si>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</si>
  <si>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</si>
  <si>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</si>
  <si>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</si>
  <si>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</si>
  <si>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</si>
  <si>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</si>
  <si>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</si>
  <si>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</si>
  <si>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</si>
  <si>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</si>
  <si>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</si>
  <si>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</si>
  <si>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</si>
  <si>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</si>
  <si>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</si>
  <si>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</si>
  <si>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</si>
  <si>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</si>
  <si>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</si>
  <si>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</si>
  <si>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</si>
  <si>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</si>
  <si>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</si>
  <si>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</si>
  <si>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</si>
  <si>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</si>
  <si>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</si>
  <si>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</si>
  <si>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</si>
  <si>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</si>
  <si>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</si>
  <si>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</si>
  <si>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</si>
  <si>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</si>
  <si>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</si>
  <si>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</si>
  <si>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</si>
  <si>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</si>
  <si>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</si>
  <si>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</si>
  <si>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</si>
  <si>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</si>
  <si>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</si>
  <si>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</si>
  <si>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</si>
  <si>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</si>
  <si>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Безвозмездные перечисления капитального характера государственным (муниципальным) учреждениям</t>
  </si>
  <si>
    <t>281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</si>
  <si>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</si>
  <si>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</si>
  <si>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</si>
  <si>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</si>
  <si>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</si>
  <si>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</si>
  <si>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</si>
  <si>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</si>
  <si>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</si>
  <si>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</si>
  <si>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</si>
  <si>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</si>
  <si>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</si>
  <si>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</si>
  <si>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</si>
  <si>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</si>
  <si>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</si>
  <si>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</si>
  <si>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</si>
  <si>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</si>
  <si>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</si>
  <si>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</si>
  <si>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</si>
  <si>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</si>
  <si>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</si>
  <si>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</si>
  <si>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</si>
  <si>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</si>
  <si>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</si>
  <si>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</si>
  <si>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</si>
  <si>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</si>
  <si>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</si>
  <si>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</si>
  <si>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</si>
  <si>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</si>
  <si>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</si>
  <si>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</si>
  <si>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</si>
  <si>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</si>
  <si>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</si>
  <si>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</si>
  <si>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</si>
  <si>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</si>
  <si>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</si>
  <si>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</si>
  <si>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</si>
  <si>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</si>
  <si>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</si>
  <si>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</si>
  <si>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</si>
  <si>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</si>
  <si>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</si>
  <si>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</si>
  <si>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</si>
  <si>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</si>
  <si>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</si>
  <si>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</si>
  <si>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</si>
  <si>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</si>
  <si>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</si>
  <si>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</si>
  <si>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</si>
  <si>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</si>
  <si>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</si>
  <si>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</si>
  <si>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</si>
  <si>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</si>
  <si>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</si>
  <si>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</si>
  <si>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</si>
  <si>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</si>
  <si>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</si>
  <si>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</si>
  <si>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</si>
  <si>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</si>
  <si>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</si>
  <si>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</si>
  <si>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</si>
  <si>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</si>
  <si>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</si>
  <si>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</si>
  <si>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</si>
  <si>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</si>
  <si>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</si>
  <si>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</si>
  <si>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</si>
  <si>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</si>
  <si>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</si>
  <si>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</si>
  <si>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</si>
  <si>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</si>
  <si>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</si>
  <si>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</si>
  <si>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</si>
  <si>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</si>
  <si>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</si>
  <si>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</si>
  <si>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</si>
  <si>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</si>
  <si>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</si>
  <si>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</si>
  <si>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</si>
  <si>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</si>
  <si>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</si>
  <si>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</si>
  <si>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</si>
  <si>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</si>
  <si>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</si>
  <si>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</si>
  <si>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</si>
  <si>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</si>
  <si>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</si>
  <si>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</si>
  <si>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</si>
  <si>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</si>
  <si>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</si>
  <si>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</si>
  <si>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</si>
  <si>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</si>
  <si>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</si>
  <si>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</si>
  <si>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</si>
  <si>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</si>
  <si>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</si>
  <si>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</si>
  <si>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</si>
  <si>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</si>
  <si>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</si>
  <si>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</si>
  <si>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</si>
  <si>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</si>
  <si>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</si>
  <si>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</si>
  <si>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</si>
  <si>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</si>
  <si>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</si>
  <si>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</si>
  <si>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</si>
  <si>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</si>
  <si>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</si>
  <si>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</si>
  <si>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</si>
  <si>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</si>
  <si>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</si>
  <si>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</si>
  <si>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</si>
  <si>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</si>
  <si>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</si>
  <si>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</si>
  <si>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Чуева Л.М.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</si>
  <si>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</si>
  <si>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</si>
  <si>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</si>
  <si>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</si>
  <si>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</si>
  <si>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</si>
  <si>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</si>
  <si>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</si>
  <si>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</si>
  <si>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</si>
  <si>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</si>
  <si>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</si>
  <si>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</si>
  <si>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</si>
  <si>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</si>
  <si>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</si>
  <si>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</si>
  <si>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</si>
  <si>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</si>
  <si>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</si>
  <si>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</si>
  <si>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</si>
  <si>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</si>
  <si>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</si>
  <si>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 xml:space="preserve">и.о. директора 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</si>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</sst>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164" fontId="8" fillId="5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3" xfId="1" applyNumberFormat="1" applyFont="1" applyFill="1" applyBorder="1" applyAlignment="1" applyProtection="1">
      <alignment horizontal="center"/>
    </xf>
    <xf numFmtId="164" fontId="8" fillId="0" borderId="23" xfId="1" applyNumberFormat="1" applyFont="1" applyBorder="1" applyAlignment="1" applyProtection="1">
      <alignment horizontal="right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49" fontId="8" fillId="6" borderId="21" xfId="1" applyNumberFormat="1" applyFont="1" applyFill="1" applyBorder="1" applyAlignment="1" applyProtection="1">
      <alignment horizontal="left" wrapText="1" indent="4"/>
    </xf>
    <xf numFmtId="49" fontId="8" fillId="6" borderId="22" xfId="1" applyNumberFormat="1" applyFont="1" applyFill="1" applyBorder="1" applyAlignment="1" applyProtection="1">
      <alignment horizontal="center"/>
    </xf>
    <xf numFmtId="49" fontId="8" fillId="6" borderId="23" xfId="1" applyNumberFormat="1" applyFont="1" applyFill="1" applyBorder="1" applyAlignment="1" applyProtection="1">
      <alignment horizontal="center"/>
      <protection locked="0"/>
    </xf>
    <xf numFmtId="164" fontId="8" fillId="7" borderId="23" xfId="1" applyNumberFormat="1" applyFont="1" applyFill="1" applyBorder="1" applyAlignment="1" applyProtection="1">
      <alignment horizontal="right"/>
    </xf>
    <xf numFmtId="164" fontId="8" fillId="6" borderId="23" xfId="1" applyNumberFormat="1" applyFont="1" applyFill="1" applyBorder="1" applyAlignment="1" applyProtection="1">
      <alignment horizontal="right"/>
      <protection locked="0"/>
    </xf>
    <xf numFmtId="164" fontId="8" fillId="8" borderId="24" xfId="1" applyNumberFormat="1" applyFont="1" applyFill="1" applyBorder="1" applyAlignment="1" applyProtection="1">
      <alignment horizontal="right"/>
    </xf>
    <xf numFmtId="0" fontId="5" fillId="6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5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6" borderId="21" xfId="1" applyNumberFormat="1" applyFont="1" applyFill="1" applyBorder="1" applyAlignment="1" applyProtection="1">
      <alignment horizontal="left" wrapText="1" indent="4"/>
    </xf>
    <xf numFmtId="49" fontId="5" fillId="6" borderId="22" xfId="1" applyNumberFormat="1" applyFont="1" applyFill="1" applyBorder="1" applyAlignment="1" applyProtection="1">
      <alignment horizontal="center"/>
    </xf>
    <xf numFmtId="49" fontId="5" fillId="6" borderId="23" xfId="1" applyNumberFormat="1" applyFont="1" applyFill="1" applyBorder="1" applyAlignment="1" applyProtection="1">
      <alignment horizontal="center"/>
      <protection locked="0"/>
    </xf>
    <xf numFmtId="164" fontId="5" fillId="6" borderId="23" xfId="1" applyNumberFormat="1" applyFont="1" applyFill="1" applyBorder="1" applyAlignment="1" applyProtection="1">
      <alignment horizontal="right"/>
      <protection locked="0"/>
    </xf>
    <xf numFmtId="164" fontId="5" fillId="8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5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5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5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6" borderId="36" xfId="1" applyFont="1" applyFill="1" applyBorder="1" applyAlignment="1">
      <alignment horizontal="center"/>
    </xf>
    <xf numFmtId="49" fontId="17" fillId="6" borderId="36" xfId="1" applyNumberFormat="1" applyFont="1" applyFill="1" applyBorder="1" applyAlignment="1">
      <alignment horizontal="left" indent="1"/>
    </xf>
    <xf numFmtId="0" fontId="15" fillId="6" borderId="38" xfId="1" applyFont="1" applyFill="1" applyBorder="1" applyAlignment="1">
      <alignment horizontal="right"/>
    </xf>
    <xf numFmtId="0" fontId="15" fillId="6" borderId="0" xfId="1" applyFont="1" applyFill="1" applyBorder="1" applyAlignment="1">
      <alignment horizontal="right"/>
    </xf>
    <xf numFmtId="14" fontId="16" fillId="6" borderId="0" xfId="1" applyNumberFormat="1" applyFont="1" applyFill="1" applyBorder="1" applyAlignment="1">
      <alignment horizontal="left" indent="1"/>
    </xf>
    <xf numFmtId="14" fontId="16" fillId="6" borderId="39" xfId="1" applyNumberFormat="1" applyFont="1" applyFill="1" applyBorder="1" applyAlignment="1">
      <alignment horizontal="left" indent="1"/>
    </xf>
    <xf numFmtId="49" fontId="16" fillId="6" borderId="0" xfId="1" applyNumberFormat="1" applyFont="1" applyFill="1" applyBorder="1" applyAlignment="1">
      <alignment horizontal="left" indent="1"/>
    </xf>
    <xf numFmtId="49" fontId="16" fillId="6" borderId="39" xfId="1" applyNumberFormat="1" applyFont="1" applyFill="1" applyBorder="1" applyAlignment="1">
      <alignment horizontal="left" indent="1"/>
    </xf>
    <xf numFmtId="0" fontId="15" fillId="6" borderId="40" xfId="1" applyFont="1" applyFill="1" applyBorder="1" applyAlignment="1">
      <alignment horizontal="right"/>
    </xf>
    <xf numFmtId="0" fontId="15" fillId="6" borderId="41" xfId="1" applyFont="1" applyFill="1" applyBorder="1" applyAlignment="1">
      <alignment horizontal="right"/>
    </xf>
    <xf numFmtId="49" fontId="16" fillId="6" borderId="41" xfId="1" applyNumberFormat="1" applyFont="1" applyFill="1" applyBorder="1" applyAlignment="1">
      <alignment horizontal="left" wrapText="1" indent="1"/>
    </xf>
    <xf numFmtId="49" fontId="16" fillId="6" borderId="42" xfId="1" applyNumberFormat="1" applyFont="1" applyFill="1" applyBorder="1" applyAlignment="1">
      <alignment horizontal="left" wrapText="1" indent="1"/>
    </xf>
    <xf numFmtId="0" fontId="15" fillId="6" borderId="35" xfId="1" applyFont="1" applyFill="1" applyBorder="1" applyAlignment="1">
      <alignment horizontal="right"/>
    </xf>
    <xf numFmtId="0" fontId="15" fillId="6" borderId="36" xfId="1" applyFont="1" applyFill="1" applyBorder="1" applyAlignment="1">
      <alignment horizontal="right"/>
    </xf>
    <xf numFmtId="49" fontId="16" fillId="6" borderId="36" xfId="1" applyNumberFormat="1" applyFont="1" applyFill="1" applyBorder="1" applyAlignment="1">
      <alignment horizontal="left" indent="1"/>
    </xf>
    <xf numFmtId="49" fontId="16" fillId="6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3276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64" zoomScaleNormal="100" workbookViewId="0">
      <selection activeCell="E199" sqref="E199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7" width="17.7109375" customWidth="1"/>
    <col min="8" max="8" width="15.855468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3128028083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328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E18+E21+E26+E29+E33+E36+E45+E48</f>
        <v>271932.17</v>
      </c>
      <c r="F17" s="40">
        <f>F18+F21+F26+F29+F33+F36+F45+F48</f>
        <v>90194362.910000011</v>
      </c>
      <c r="G17" s="40">
        <f>G18+G21+G26+G29+G33+G36+G45+G48</f>
        <v>869071.7</v>
      </c>
      <c r="H17" s="41">
        <f>H18+H21+H26+H29+H33+H36+H45+H48</f>
        <v>91335366.779999986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163431.57</v>
      </c>
      <c r="H18" s="46">
        <f>SUM(H19:H20)</f>
        <v>163431.57</v>
      </c>
    </row>
    <row r="19" spans="2:10" s="6" customFormat="1" ht="11.25">
      <c r="B19" s="47" t="s">
        <v>70</v>
      </c>
      <c r="C19" s="48" t="s">
        <v>68</v>
      </c>
      <c r="D19" s="49" t="s">
        <v>71</v>
      </c>
      <c r="E19" s="50">
        <v>0</v>
      </c>
      <c r="F19" s="50">
        <v>0</v>
      </c>
      <c r="G19" s="51">
        <v>163431.57</v>
      </c>
      <c r="H19" s="52">
        <f>SUM(E19:G19)</f>
        <v>163431.57</v>
      </c>
    </row>
    <row r="20" spans="2:10" s="6" customFormat="1" ht="11.25" hidden="1">
      <c r="B20" s="53"/>
      <c r="C20" s="48"/>
      <c r="D20" s="54"/>
      <c r="E20" s="50"/>
      <c r="F20" s="50"/>
      <c r="G20" s="55"/>
      <c r="H20" s="52"/>
    </row>
    <row r="21" spans="2:10" s="6" customFormat="1" ht="12">
      <c r="B21" s="42" t="s">
        <v>72</v>
      </c>
      <c r="C21" s="43" t="s">
        <v>73</v>
      </c>
      <c r="D21" s="44" t="s">
        <v>74</v>
      </c>
      <c r="E21" s="45">
        <f>SUM(E22:E25)</f>
        <v>0</v>
      </c>
      <c r="F21" s="45">
        <f>SUM(F22:F25)</f>
        <v>83057844.620000005</v>
      </c>
      <c r="G21" s="45">
        <f>SUM(G22:G25)</f>
        <v>646098.12999999989</v>
      </c>
      <c r="H21" s="46">
        <f>SUM(H22:H25)</f>
        <v>83703942.749999985</v>
      </c>
    </row>
    <row r="22" spans="2:10" s="6" customFormat="1" ht="11.25">
      <c r="B22" s="47" t="s">
        <v>75</v>
      </c>
      <c r="C22" s="48" t="s">
        <v>73</v>
      </c>
      <c r="D22" s="49" t="s">
        <v>76</v>
      </c>
      <c r="E22" s="56">
        <v>0</v>
      </c>
      <c r="F22" s="56">
        <v>83057844.620000005</v>
      </c>
      <c r="G22" s="56">
        <v>600100.46</v>
      </c>
      <c r="H22" s="52">
        <f>SUM(E22:G22)</f>
        <v>83657945.079999998</v>
      </c>
    </row>
    <row r="23" spans="2:10" s="6" customFormat="1" ht="11.25">
      <c r="B23" s="47" t="s">
        <v>77</v>
      </c>
      <c r="C23" s="48" t="s">
        <v>73</v>
      </c>
      <c r="D23" s="49" t="s">
        <v>78</v>
      </c>
      <c r="E23" s="56">
        <v>0</v>
      </c>
      <c r="F23" s="56">
        <v>0</v>
      </c>
      <c r="G23" s="56">
        <v>1815.6</v>
      </c>
      <c r="H23" s="52">
        <f t="shared" ref="H23:H24" si="0">SUM(E23:G23)</f>
        <v>1815.6</v>
      </c>
    </row>
    <row r="24" spans="2:10" s="6" customFormat="1" ht="22.5">
      <c r="B24" s="47" t="s">
        <v>79</v>
      </c>
      <c r="C24" s="48" t="s">
        <v>73</v>
      </c>
      <c r="D24" s="49" t="s">
        <v>80</v>
      </c>
      <c r="E24" s="56">
        <v>0</v>
      </c>
      <c r="F24" s="56">
        <v>0</v>
      </c>
      <c r="G24" s="56">
        <v>44182.07</v>
      </c>
      <c r="H24" s="52">
        <f t="shared" si="0"/>
        <v>44182.07</v>
      </c>
    </row>
    <row r="25" spans="2:10" s="6" customFormat="1" ht="11.25" hidden="1">
      <c r="B25" s="53"/>
      <c r="C25" s="48"/>
      <c r="D25" s="54"/>
      <c r="E25" s="50"/>
      <c r="F25" s="57"/>
      <c r="G25" s="57"/>
      <c r="H25" s="52"/>
    </row>
    <row r="26" spans="2:10" s="6" customFormat="1" ht="12">
      <c r="B26" s="42" t="s">
        <v>81</v>
      </c>
      <c r="C26" s="43" t="s">
        <v>82</v>
      </c>
      <c r="D26" s="44" t="s">
        <v>83</v>
      </c>
      <c r="E26" s="45">
        <f>SUM(E27:E28)</f>
        <v>0</v>
      </c>
      <c r="F26" s="45">
        <f>SUM(F27:F28)</f>
        <v>0</v>
      </c>
      <c r="G26" s="45">
        <f>SUM(G27:G28)</f>
        <v>0</v>
      </c>
      <c r="H26" s="46">
        <f>SUM(H27:H28)</f>
        <v>0</v>
      </c>
    </row>
    <row r="27" spans="2:10" s="6" customFormat="1" ht="11.25">
      <c r="B27" s="58"/>
      <c r="C27" s="59"/>
      <c r="D27" s="60"/>
      <c r="E27" s="61"/>
      <c r="F27" s="61"/>
      <c r="G27" s="62"/>
      <c r="H27" s="63">
        <f>SUM(E27:G27)</f>
        <v>0</v>
      </c>
      <c r="I27" s="64"/>
      <c r="J27" s="64"/>
    </row>
    <row r="28" spans="2:10" s="6" customFormat="1" ht="11.25" hidden="1">
      <c r="B28" s="53"/>
      <c r="C28" s="48"/>
      <c r="D28" s="54"/>
      <c r="E28" s="50"/>
      <c r="F28" s="50"/>
      <c r="G28" s="55"/>
      <c r="H28" s="52"/>
    </row>
    <row r="29" spans="2:10" s="6" customFormat="1" ht="12">
      <c r="B29" s="42" t="s">
        <v>84</v>
      </c>
      <c r="C29" s="43" t="s">
        <v>85</v>
      </c>
      <c r="D29" s="44" t="s">
        <v>86</v>
      </c>
      <c r="E29" s="45">
        <f>SUM(E30:E32)</f>
        <v>271932.17</v>
      </c>
      <c r="F29" s="45">
        <f>SUM(F30:F32)</f>
        <v>0</v>
      </c>
      <c r="G29" s="45">
        <f>SUM(G30:G32)</f>
        <v>55590</v>
      </c>
      <c r="H29" s="46">
        <f>SUM(H30:H32)</f>
        <v>327522.17</v>
      </c>
    </row>
    <row r="30" spans="2:10" s="6" customFormat="1" ht="22.5">
      <c r="B30" s="47" t="s">
        <v>87</v>
      </c>
      <c r="C30" s="48" t="s">
        <v>85</v>
      </c>
      <c r="D30" s="49" t="s">
        <v>88</v>
      </c>
      <c r="E30" s="56">
        <v>271932.17</v>
      </c>
      <c r="F30" s="50">
        <v>0</v>
      </c>
      <c r="G30" s="56">
        <v>0</v>
      </c>
      <c r="H30" s="52">
        <f>SUM(E30:G30)</f>
        <v>271932.17</v>
      </c>
    </row>
    <row r="31" spans="2:10" s="6" customFormat="1" ht="33.75">
      <c r="B31" s="47" t="s">
        <v>89</v>
      </c>
      <c r="C31" s="48" t="s">
        <v>85</v>
      </c>
      <c r="D31" s="49" t="s">
        <v>90</v>
      </c>
      <c r="E31" s="56">
        <v>0</v>
      </c>
      <c r="F31" s="50">
        <v>0</v>
      </c>
      <c r="G31" s="56">
        <v>55590</v>
      </c>
      <c r="H31" s="52">
        <f>SUM(E31:G31)</f>
        <v>55590</v>
      </c>
    </row>
    <row r="32" spans="2:10" s="6" customFormat="1" ht="11.25" hidden="1">
      <c r="B32" s="53"/>
      <c r="C32" s="48"/>
      <c r="D32" s="54"/>
      <c r="E32" s="57"/>
      <c r="F32" s="50"/>
      <c r="G32" s="57"/>
      <c r="H32" s="52"/>
    </row>
    <row r="33" spans="2:10" s="6" customFormat="1" ht="24.75" customHeight="1">
      <c r="B33" s="42" t="s">
        <v>91</v>
      </c>
      <c r="C33" s="43" t="s">
        <v>92</v>
      </c>
      <c r="D33" s="44" t="s">
        <v>93</v>
      </c>
      <c r="E33" s="45">
        <f>SUM(E34:E35)</f>
        <v>0</v>
      </c>
      <c r="F33" s="45">
        <f>SUM(F34:F35)</f>
        <v>0</v>
      </c>
      <c r="G33" s="45">
        <f>SUM(G34:G35)</f>
        <v>0</v>
      </c>
      <c r="H33" s="46">
        <f>SUM(H34:H35)</f>
        <v>0</v>
      </c>
    </row>
    <row r="34" spans="2:10" s="6" customFormat="1" ht="11.25">
      <c r="B34" s="58"/>
      <c r="C34" s="59"/>
      <c r="D34" s="60"/>
      <c r="E34" s="62"/>
      <c r="F34" s="62"/>
      <c r="G34" s="62"/>
      <c r="H34" s="63">
        <f>SUM(E34:G34)</f>
        <v>0</v>
      </c>
      <c r="I34" s="64"/>
      <c r="J34" s="64"/>
    </row>
    <row r="35" spans="2:10" s="6" customFormat="1" ht="11.25" hidden="1">
      <c r="B35" s="53"/>
      <c r="C35" s="48"/>
      <c r="D35" s="54"/>
      <c r="E35" s="57"/>
      <c r="F35" s="57"/>
      <c r="G35" s="57"/>
      <c r="H35" s="52"/>
    </row>
    <row r="36" spans="2:10" s="6" customFormat="1" ht="12">
      <c r="B36" s="42" t="s">
        <v>94</v>
      </c>
      <c r="C36" s="43" t="s">
        <v>95</v>
      </c>
      <c r="D36" s="44" t="s">
        <v>96</v>
      </c>
      <c r="E36" s="45">
        <f>SUM(E37:E39)</f>
        <v>0</v>
      </c>
      <c r="F36" s="45">
        <f>SUM(F37:F39)</f>
        <v>3615217.0900000003</v>
      </c>
      <c r="G36" s="45">
        <f>SUM(G37:G39)</f>
        <v>3952</v>
      </c>
      <c r="H36" s="46">
        <f>SUM(H37:H39)</f>
        <v>3619169.0900000003</v>
      </c>
    </row>
    <row r="37" spans="2:10" s="6" customFormat="1" ht="11.25">
      <c r="B37" s="47" t="s">
        <v>97</v>
      </c>
      <c r="C37" s="48" t="s">
        <v>95</v>
      </c>
      <c r="D37" s="49" t="s">
        <v>98</v>
      </c>
      <c r="E37" s="56">
        <v>0</v>
      </c>
      <c r="F37" s="51">
        <v>4972288.1500000004</v>
      </c>
      <c r="G37" s="51">
        <v>3952</v>
      </c>
      <c r="H37" s="52">
        <f>SUM(E37:G37)</f>
        <v>4976240.1500000004</v>
      </c>
    </row>
    <row r="38" spans="2:10" s="6" customFormat="1" ht="11.25">
      <c r="B38" s="47" t="s">
        <v>99</v>
      </c>
      <c r="C38" s="48" t="s">
        <v>95</v>
      </c>
      <c r="D38" s="49" t="s">
        <v>100</v>
      </c>
      <c r="E38" s="56">
        <v>0</v>
      </c>
      <c r="F38" s="51">
        <v>-1357071.06</v>
      </c>
      <c r="G38" s="51">
        <v>0</v>
      </c>
      <c r="H38" s="52">
        <f>SUM(E38:G38)</f>
        <v>-1357071.06</v>
      </c>
    </row>
    <row r="39" spans="2:10" s="6" customFormat="1" ht="0.75" customHeight="1" thickBot="1">
      <c r="B39" s="65"/>
      <c r="C39" s="66"/>
      <c r="D39" s="67"/>
      <c r="E39" s="68"/>
      <c r="F39" s="68"/>
      <c r="G39" s="68"/>
      <c r="H39" s="69"/>
    </row>
    <row r="40" spans="2:10" s="6" customFormat="1" ht="12.2" customHeight="1">
      <c r="B40" s="70"/>
      <c r="C40" s="70"/>
      <c r="D40" s="70"/>
      <c r="E40" s="70"/>
      <c r="F40" s="70"/>
      <c r="G40" s="70"/>
      <c r="H40" s="70" t="s">
        <v>101</v>
      </c>
      <c r="J40" s="71" t="s">
        <v>102</v>
      </c>
    </row>
    <row r="41" spans="2:10" s="6" customFormat="1" ht="12.2" customHeight="1">
      <c r="B41" s="21"/>
      <c r="C41" s="22" t="s">
        <v>41</v>
      </c>
      <c r="D41" s="193" t="s">
        <v>42</v>
      </c>
      <c r="E41" s="23" t="s">
        <v>43</v>
      </c>
      <c r="F41" s="23" t="s">
        <v>44</v>
      </c>
      <c r="G41" s="24" t="s">
        <v>45</v>
      </c>
      <c r="H41" s="72"/>
      <c r="J41" s="71" t="s">
        <v>103</v>
      </c>
    </row>
    <row r="42" spans="2:10" s="6" customFormat="1" ht="12.2" customHeight="1">
      <c r="B42" s="26" t="s">
        <v>47</v>
      </c>
      <c r="C42" s="27" t="s">
        <v>48</v>
      </c>
      <c r="D42" s="194"/>
      <c r="E42" s="28" t="s">
        <v>49</v>
      </c>
      <c r="F42" s="28" t="s">
        <v>50</v>
      </c>
      <c r="G42" s="29" t="s">
        <v>51</v>
      </c>
      <c r="H42" s="73" t="s">
        <v>52</v>
      </c>
      <c r="J42" s="71" t="s">
        <v>104</v>
      </c>
    </row>
    <row r="43" spans="2:10" s="6" customFormat="1" ht="12.2" customHeight="1">
      <c r="B43" s="31"/>
      <c r="C43" s="27" t="s">
        <v>55</v>
      </c>
      <c r="D43" s="195"/>
      <c r="E43" s="32" t="s">
        <v>56</v>
      </c>
      <c r="F43" s="28" t="s">
        <v>57</v>
      </c>
      <c r="G43" s="29" t="s">
        <v>58</v>
      </c>
      <c r="H43" s="73"/>
      <c r="J43" s="71" t="s">
        <v>105</v>
      </c>
    </row>
    <row r="44" spans="2:10" s="6" customFormat="1" ht="12.2" customHeight="1" thickBot="1">
      <c r="B44" s="33">
        <v>1</v>
      </c>
      <c r="C44" s="34">
        <v>2</v>
      </c>
      <c r="D44" s="34">
        <v>3</v>
      </c>
      <c r="E44" s="35">
        <v>4</v>
      </c>
      <c r="F44" s="35">
        <v>5</v>
      </c>
      <c r="G44" s="24" t="s">
        <v>61</v>
      </c>
      <c r="H44" s="72" t="s">
        <v>62</v>
      </c>
    </row>
    <row r="45" spans="2:10" s="6" customFormat="1" ht="12">
      <c r="B45" s="74" t="s">
        <v>106</v>
      </c>
      <c r="C45" s="38" t="s">
        <v>66</v>
      </c>
      <c r="D45" s="39" t="s">
        <v>107</v>
      </c>
      <c r="E45" s="75">
        <f>SUM(E46:E47)</f>
        <v>0</v>
      </c>
      <c r="F45" s="75">
        <f>SUM(F46:F47)</f>
        <v>0</v>
      </c>
      <c r="G45" s="75">
        <f>SUM(G46:G47)</f>
        <v>0</v>
      </c>
      <c r="H45" s="76">
        <f>SUM(H46:H47)</f>
        <v>0</v>
      </c>
    </row>
    <row r="46" spans="2:10" s="6" customFormat="1" ht="11.25">
      <c r="B46" s="77"/>
      <c r="C46" s="78"/>
      <c r="D46" s="79"/>
      <c r="E46" s="80"/>
      <c r="F46" s="80"/>
      <c r="G46" s="80"/>
      <c r="H46" s="81">
        <f>SUM(E46:G46)</f>
        <v>0</v>
      </c>
      <c r="I46" s="64"/>
      <c r="J46" s="64"/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4">
      <c r="B48" s="42" t="s">
        <v>108</v>
      </c>
      <c r="C48" s="43" t="s">
        <v>109</v>
      </c>
      <c r="D48" s="44" t="s">
        <v>110</v>
      </c>
      <c r="E48" s="88">
        <f>SUM(E49:E51)</f>
        <v>0</v>
      </c>
      <c r="F48" s="88">
        <f>SUM(F49:F51)</f>
        <v>3521301.2</v>
      </c>
      <c r="G48" s="88">
        <f>SUM(G49:G51)</f>
        <v>0</v>
      </c>
      <c r="H48" s="89">
        <f>SUM(H49:H51)</f>
        <v>3521301.2</v>
      </c>
    </row>
    <row r="49" spans="2:8" s="6" customFormat="1" ht="22.5">
      <c r="B49" s="90" t="s">
        <v>111</v>
      </c>
      <c r="C49" s="83" t="s">
        <v>109</v>
      </c>
      <c r="D49" s="91" t="s">
        <v>112</v>
      </c>
      <c r="E49" s="92">
        <v>0</v>
      </c>
      <c r="F49" s="92">
        <v>473421.96</v>
      </c>
      <c r="G49" s="92">
        <v>0</v>
      </c>
      <c r="H49" s="87">
        <f>SUM(E49:G49)</f>
        <v>473421.96</v>
      </c>
    </row>
    <row r="50" spans="2:8" s="6" customFormat="1" ht="33.75">
      <c r="B50" s="90" t="s">
        <v>113</v>
      </c>
      <c r="C50" s="83" t="s">
        <v>109</v>
      </c>
      <c r="D50" s="91" t="s">
        <v>114</v>
      </c>
      <c r="E50" s="92">
        <v>0</v>
      </c>
      <c r="F50" s="92">
        <v>3047879.24</v>
      </c>
      <c r="G50" s="92">
        <v>0</v>
      </c>
      <c r="H50" s="87">
        <f>SUM(E50:G50)</f>
        <v>3047879.24</v>
      </c>
    </row>
    <row r="51" spans="2:8" s="6" customFormat="1" ht="11.25" hidden="1">
      <c r="B51" s="82"/>
      <c r="C51" s="83"/>
      <c r="D51" s="84"/>
      <c r="E51" s="85"/>
      <c r="F51" s="86"/>
      <c r="G51" s="86"/>
      <c r="H51" s="87"/>
    </row>
    <row r="52" spans="2:8" s="6" customFormat="1" ht="22.5" customHeight="1">
      <c r="B52" s="93" t="s">
        <v>115</v>
      </c>
      <c r="C52" s="43" t="s">
        <v>86</v>
      </c>
      <c r="D52" s="44" t="s">
        <v>116</v>
      </c>
      <c r="E52" s="94">
        <f>E53+E58+E64+E67+E70+E73+E76+E80+E88</f>
        <v>271932.17</v>
      </c>
      <c r="F52" s="94">
        <f>F53+F58+F64+F67+F70+F73+F76+F80+F88</f>
        <v>90529431.010000005</v>
      </c>
      <c r="G52" s="94">
        <f>G53+G58+G64+G67+G70+G73+G76+G80+G88</f>
        <v>618378.18000000005</v>
      </c>
      <c r="H52" s="95">
        <f>H53+H58+H64+H67+H70+H73+H76+H80+H88</f>
        <v>91419741.360000014</v>
      </c>
    </row>
    <row r="53" spans="2:8" s="6" customFormat="1" ht="12">
      <c r="B53" s="42" t="s">
        <v>117</v>
      </c>
      <c r="C53" s="43" t="s">
        <v>93</v>
      </c>
      <c r="D53" s="44" t="s">
        <v>118</v>
      </c>
      <c r="E53" s="88">
        <f>SUM(E54:E57)</f>
        <v>271932.17</v>
      </c>
      <c r="F53" s="88">
        <f>SUM(F54:F57)</f>
        <v>57589469.25</v>
      </c>
      <c r="G53" s="88">
        <f>SUM(G54:G57)</f>
        <v>395704.18</v>
      </c>
      <c r="H53" s="89">
        <f>SUM(H54:H57)</f>
        <v>58257105.600000001</v>
      </c>
    </row>
    <row r="54" spans="2:8" s="6" customFormat="1" ht="11.25">
      <c r="B54" s="90" t="s">
        <v>119</v>
      </c>
      <c r="C54" s="83" t="s">
        <v>93</v>
      </c>
      <c r="D54" s="91" t="s">
        <v>120</v>
      </c>
      <c r="E54" s="96">
        <v>208857.25</v>
      </c>
      <c r="F54" s="96">
        <v>44232111.600000001</v>
      </c>
      <c r="G54" s="96">
        <v>303920.18</v>
      </c>
      <c r="H54" s="87">
        <f>SUM(E54:G54)</f>
        <v>44744889.030000001</v>
      </c>
    </row>
    <row r="55" spans="2:8" s="6" customFormat="1" ht="11.25">
      <c r="B55" s="90" t="s">
        <v>121</v>
      </c>
      <c r="C55" s="83" t="s">
        <v>93</v>
      </c>
      <c r="D55" s="91" t="s">
        <v>122</v>
      </c>
      <c r="E55" s="96">
        <v>0</v>
      </c>
      <c r="F55" s="96">
        <v>3000</v>
      </c>
      <c r="G55" s="96">
        <v>0</v>
      </c>
      <c r="H55" s="87">
        <f t="shared" ref="H55:H56" si="1">SUM(E55:G55)</f>
        <v>3000</v>
      </c>
    </row>
    <row r="56" spans="2:8" s="6" customFormat="1" ht="11.25">
      <c r="B56" s="90" t="s">
        <v>123</v>
      </c>
      <c r="C56" s="83" t="s">
        <v>93</v>
      </c>
      <c r="D56" s="91" t="s">
        <v>124</v>
      </c>
      <c r="E56" s="96">
        <v>63074.92</v>
      </c>
      <c r="F56" s="96">
        <v>13354357.65</v>
      </c>
      <c r="G56" s="96">
        <v>91784</v>
      </c>
      <c r="H56" s="87">
        <f t="shared" si="1"/>
        <v>13509216.57</v>
      </c>
    </row>
    <row r="57" spans="2:8" s="6" customFormat="1" ht="12.2" hidden="1" customHeight="1">
      <c r="B57" s="82"/>
      <c r="C57" s="83"/>
      <c r="D57" s="84"/>
      <c r="E57" s="85"/>
      <c r="F57" s="85"/>
      <c r="G57" s="85"/>
      <c r="H57" s="87"/>
    </row>
    <row r="58" spans="2:8" s="6" customFormat="1" ht="12">
      <c r="B58" s="42" t="s">
        <v>125</v>
      </c>
      <c r="C58" s="43" t="s">
        <v>96</v>
      </c>
      <c r="D58" s="44" t="s">
        <v>126</v>
      </c>
      <c r="E58" s="88">
        <f>SUM(E59:E63)</f>
        <v>0</v>
      </c>
      <c r="F58" s="88">
        <f>SUM(F59:F63)</f>
        <v>15765401.92</v>
      </c>
      <c r="G58" s="88">
        <f>SUM(G59:G63)</f>
        <v>99089.37999999999</v>
      </c>
      <c r="H58" s="89">
        <f>SUM(H59:H63)</f>
        <v>15864491.300000001</v>
      </c>
    </row>
    <row r="59" spans="2:8" s="6" customFormat="1" ht="11.25">
      <c r="B59" s="90" t="s">
        <v>127</v>
      </c>
      <c r="C59" s="83" t="s">
        <v>96</v>
      </c>
      <c r="D59" s="91" t="s">
        <v>128</v>
      </c>
      <c r="E59" s="96">
        <v>0</v>
      </c>
      <c r="F59" s="96">
        <v>39137.42</v>
      </c>
      <c r="G59" s="96">
        <v>0</v>
      </c>
      <c r="H59" s="87">
        <f>SUM(E59:G59)</f>
        <v>39137.42</v>
      </c>
    </row>
    <row r="60" spans="2:8" s="6" customFormat="1" ht="11.25">
      <c r="B60" s="90" t="s">
        <v>129</v>
      </c>
      <c r="C60" s="83" t="s">
        <v>96</v>
      </c>
      <c r="D60" s="91" t="s">
        <v>130</v>
      </c>
      <c r="E60" s="96">
        <v>0</v>
      </c>
      <c r="F60" s="96">
        <v>2782050.02</v>
      </c>
      <c r="G60" s="96">
        <v>1397.48</v>
      </c>
      <c r="H60" s="87">
        <f t="shared" ref="H60:H62" si="2">SUM(E60:G60)</f>
        <v>2783447.5</v>
      </c>
    </row>
    <row r="61" spans="2:8" s="6" customFormat="1" ht="11.25">
      <c r="B61" s="90" t="s">
        <v>131</v>
      </c>
      <c r="C61" s="83" t="s">
        <v>96</v>
      </c>
      <c r="D61" s="91" t="s">
        <v>132</v>
      </c>
      <c r="E61" s="96">
        <v>0</v>
      </c>
      <c r="F61" s="96">
        <v>230628.47</v>
      </c>
      <c r="G61" s="96">
        <v>14990</v>
      </c>
      <c r="H61" s="87">
        <f t="shared" si="2"/>
        <v>245618.47</v>
      </c>
    </row>
    <row r="62" spans="2:8" s="6" customFormat="1" ht="11.25">
      <c r="B62" s="90" t="s">
        <v>133</v>
      </c>
      <c r="C62" s="83" t="s">
        <v>96</v>
      </c>
      <c r="D62" s="91" t="s">
        <v>134</v>
      </c>
      <c r="E62" s="96">
        <v>0</v>
      </c>
      <c r="F62" s="96">
        <v>12713586.01</v>
      </c>
      <c r="G62" s="96">
        <v>82701.899999999994</v>
      </c>
      <c r="H62" s="87">
        <f t="shared" si="2"/>
        <v>12796287.91</v>
      </c>
    </row>
    <row r="63" spans="2:8" s="6" customFormat="1" ht="12.2" hidden="1" customHeight="1">
      <c r="B63" s="82"/>
      <c r="C63" s="83"/>
      <c r="D63" s="84"/>
      <c r="E63" s="85"/>
      <c r="F63" s="85"/>
      <c r="G63" s="85"/>
      <c r="H63" s="87"/>
    </row>
    <row r="64" spans="2:8" s="6" customFormat="1" ht="12">
      <c r="B64" s="42" t="s">
        <v>135</v>
      </c>
      <c r="C64" s="43" t="s">
        <v>110</v>
      </c>
      <c r="D64" s="44" t="s">
        <v>136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62"/>
      <c r="F65" s="80"/>
      <c r="G65" s="80"/>
      <c r="H65" s="81">
        <f>SUM(E65:G65)</f>
        <v>0</v>
      </c>
      <c r="I65" s="64"/>
      <c r="J65" s="64"/>
    </row>
    <row r="66" spans="2:10" s="6" customFormat="1" ht="11.25" hidden="1">
      <c r="B66" s="82"/>
      <c r="C66" s="83"/>
      <c r="D66" s="84"/>
      <c r="E66" s="86"/>
      <c r="F66" s="86"/>
      <c r="G66" s="86"/>
      <c r="H66" s="87"/>
    </row>
    <row r="67" spans="2:10" s="6" customFormat="1" ht="12">
      <c r="B67" s="42" t="s">
        <v>137</v>
      </c>
      <c r="C67" s="43" t="s">
        <v>118</v>
      </c>
      <c r="D67" s="44" t="s">
        <v>138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64"/>
      <c r="J68" s="64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139</v>
      </c>
      <c r="C70" s="43" t="s">
        <v>136</v>
      </c>
      <c r="D70" s="44" t="s">
        <v>140</v>
      </c>
      <c r="E70" s="88">
        <f>SUM(E71:E72)</f>
        <v>0</v>
      </c>
      <c r="F70" s="88">
        <f>SUM(F71:F72)</f>
        <v>0</v>
      </c>
      <c r="G70" s="88">
        <f>SUM(G71:G72)</f>
        <v>0</v>
      </c>
      <c r="H70" s="89">
        <f>SUM(H71:H72)</f>
        <v>0</v>
      </c>
    </row>
    <row r="71" spans="2:10" s="6" customFormat="1" ht="11.25">
      <c r="B71" s="77"/>
      <c r="C71" s="78"/>
      <c r="D71" s="79"/>
      <c r="E71" s="80"/>
      <c r="F71" s="80"/>
      <c r="G71" s="80"/>
      <c r="H71" s="81">
        <f>SUM(E71:G71)</f>
        <v>0</v>
      </c>
      <c r="I71" s="64"/>
      <c r="J71" s="64"/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141</v>
      </c>
      <c r="C73" s="43" t="s">
        <v>138</v>
      </c>
      <c r="D73" s="44" t="s">
        <v>142</v>
      </c>
      <c r="E73" s="88">
        <f>SUM(E74:E75)</f>
        <v>0</v>
      </c>
      <c r="F73" s="88">
        <f>SUM(F74:F75)</f>
        <v>128244.68</v>
      </c>
      <c r="G73" s="88">
        <f>SUM(G74:G75)</f>
        <v>0</v>
      </c>
      <c r="H73" s="88">
        <f>SUM(H74:H75)</f>
        <v>128244.68</v>
      </c>
    </row>
    <row r="74" spans="2:10" s="6" customFormat="1" ht="11.25">
      <c r="B74" s="90" t="s">
        <v>143</v>
      </c>
      <c r="C74" s="83" t="s">
        <v>138</v>
      </c>
      <c r="D74" s="91" t="s">
        <v>144</v>
      </c>
      <c r="E74" s="96">
        <v>0</v>
      </c>
      <c r="F74" s="96">
        <v>128244.68</v>
      </c>
      <c r="G74" s="96">
        <v>0</v>
      </c>
      <c r="H74" s="87">
        <f>SUM(E74:G74)</f>
        <v>128244.68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145</v>
      </c>
      <c r="C76" s="43" t="s">
        <v>140</v>
      </c>
      <c r="D76" s="44" t="s">
        <v>146</v>
      </c>
      <c r="E76" s="88">
        <f>SUM(E77:E79)</f>
        <v>0</v>
      </c>
      <c r="F76" s="88">
        <f>SUM(F77:F79)</f>
        <v>8726357.6999999993</v>
      </c>
      <c r="G76" s="88">
        <f>SUM(G77:G79)</f>
        <v>123568.06</v>
      </c>
      <c r="H76" s="89">
        <f>SUM(H77:H79)</f>
        <v>8849925.7599999998</v>
      </c>
    </row>
    <row r="77" spans="2:10" s="6" customFormat="1" ht="11.25">
      <c r="B77" s="90" t="s">
        <v>147</v>
      </c>
      <c r="C77" s="83" t="s">
        <v>140</v>
      </c>
      <c r="D77" s="91" t="s">
        <v>148</v>
      </c>
      <c r="E77" s="96">
        <v>0</v>
      </c>
      <c r="F77" s="96">
        <v>8179829.0599999996</v>
      </c>
      <c r="G77" s="96">
        <v>78063.5</v>
      </c>
      <c r="H77" s="87">
        <f>SUM(E77:G77)</f>
        <v>8257892.5599999996</v>
      </c>
    </row>
    <row r="78" spans="2:10" s="6" customFormat="1" ht="11.25">
      <c r="B78" s="90" t="s">
        <v>149</v>
      </c>
      <c r="C78" s="83" t="s">
        <v>140</v>
      </c>
      <c r="D78" s="91" t="s">
        <v>150</v>
      </c>
      <c r="E78" s="96">
        <v>0</v>
      </c>
      <c r="F78" s="96">
        <v>546528.64</v>
      </c>
      <c r="G78" s="96">
        <v>45504.56</v>
      </c>
      <c r="H78" s="87">
        <f>SUM(E78:G78)</f>
        <v>592033.19999999995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151</v>
      </c>
      <c r="C80" s="43" t="s">
        <v>142</v>
      </c>
      <c r="D80" s="44" t="s">
        <v>152</v>
      </c>
      <c r="E80" s="88">
        <f>SUM(E81:E82)</f>
        <v>0</v>
      </c>
      <c r="F80" s="88">
        <f>SUM(F81:F82)</f>
        <v>7227100.46</v>
      </c>
      <c r="G80" s="88">
        <f>SUM(G81:G82)</f>
        <v>0</v>
      </c>
      <c r="H80" s="89">
        <f>SUM(H81:H82)</f>
        <v>7227100.46</v>
      </c>
    </row>
    <row r="81" spans="2:8" s="6" customFormat="1" ht="22.5">
      <c r="B81" s="90" t="s">
        <v>153</v>
      </c>
      <c r="C81" s="83" t="s">
        <v>142</v>
      </c>
      <c r="D81" s="91" t="s">
        <v>154</v>
      </c>
      <c r="E81" s="96">
        <v>0</v>
      </c>
      <c r="F81" s="96">
        <v>7227100.46</v>
      </c>
      <c r="G81" s="96">
        <v>0</v>
      </c>
      <c r="H81" s="87">
        <f>SUM(E81:G81)</f>
        <v>7227100.46</v>
      </c>
    </row>
    <row r="82" spans="2:8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8" s="6" customFormat="1" ht="12.2" customHeight="1">
      <c r="B83" s="70"/>
      <c r="C83" s="70"/>
      <c r="D83" s="70"/>
      <c r="E83" s="70"/>
      <c r="F83" s="70"/>
      <c r="G83" s="70"/>
      <c r="H83" s="70" t="s">
        <v>155</v>
      </c>
    </row>
    <row r="84" spans="2:8" s="6" customFormat="1" ht="12.2" customHeight="1">
      <c r="B84" s="101"/>
      <c r="C84" s="22" t="s">
        <v>41</v>
      </c>
      <c r="D84" s="193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8" s="6" customFormat="1" ht="12.2" customHeight="1">
      <c r="B85" s="27" t="s">
        <v>47</v>
      </c>
      <c r="C85" s="27" t="s">
        <v>48</v>
      </c>
      <c r="D85" s="194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8" s="6" customFormat="1" ht="12.2" customHeight="1">
      <c r="B86" s="102"/>
      <c r="C86" s="103" t="s">
        <v>55</v>
      </c>
      <c r="D86" s="195"/>
      <c r="E86" s="32" t="s">
        <v>56</v>
      </c>
      <c r="F86" s="32" t="s">
        <v>57</v>
      </c>
      <c r="G86" s="104" t="s">
        <v>58</v>
      </c>
      <c r="H86" s="73"/>
    </row>
    <row r="87" spans="2:8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8" s="6" customFormat="1" ht="12">
      <c r="B88" s="74" t="s">
        <v>156</v>
      </c>
      <c r="C88" s="38" t="s">
        <v>146</v>
      </c>
      <c r="D88" s="39" t="s">
        <v>157</v>
      </c>
      <c r="E88" s="75">
        <f>SUM(E89:E91)</f>
        <v>0</v>
      </c>
      <c r="F88" s="75">
        <f>SUM(F89:F91)</f>
        <v>1092857</v>
      </c>
      <c r="G88" s="75">
        <f>SUM(G89:G91)</f>
        <v>16.559999999999999</v>
      </c>
      <c r="H88" s="76">
        <f>SUM(H89:H91)</f>
        <v>1092873.56</v>
      </c>
    </row>
    <row r="89" spans="2:8" s="6" customFormat="1" ht="11.25">
      <c r="B89" s="90" t="s">
        <v>158</v>
      </c>
      <c r="C89" s="83" t="s">
        <v>146</v>
      </c>
      <c r="D89" s="91" t="s">
        <v>159</v>
      </c>
      <c r="E89" s="96">
        <v>0</v>
      </c>
      <c r="F89" s="96">
        <v>1092857</v>
      </c>
      <c r="G89" s="96">
        <v>0</v>
      </c>
      <c r="H89" s="87">
        <f>SUM(E89:G89)</f>
        <v>1092857</v>
      </c>
    </row>
    <row r="90" spans="2:8" s="6" customFormat="1" ht="22.5">
      <c r="B90" s="90" t="s">
        <v>160</v>
      </c>
      <c r="C90" s="83" t="s">
        <v>146</v>
      </c>
      <c r="D90" s="91" t="s">
        <v>161</v>
      </c>
      <c r="E90" s="96">
        <v>0</v>
      </c>
      <c r="F90" s="96">
        <v>0</v>
      </c>
      <c r="G90" s="96">
        <v>16.559999999999999</v>
      </c>
      <c r="H90" s="87">
        <f>SUM(E90:G90)</f>
        <v>16.559999999999999</v>
      </c>
    </row>
    <row r="91" spans="2:8" s="6" customFormat="1" ht="12.2" hidden="1" customHeight="1">
      <c r="B91" s="90"/>
      <c r="C91" s="83"/>
      <c r="D91" s="84"/>
      <c r="E91" s="85"/>
      <c r="F91" s="85"/>
      <c r="G91" s="85"/>
      <c r="H91" s="87"/>
    </row>
    <row r="92" spans="2:8" s="6" customFormat="1" ht="15" customHeight="1">
      <c r="B92" s="109" t="s">
        <v>162</v>
      </c>
      <c r="C92" s="43" t="s">
        <v>163</v>
      </c>
      <c r="D92" s="44"/>
      <c r="E92" s="88">
        <f>E95+E130</f>
        <v>0</v>
      </c>
      <c r="F92" s="88">
        <f>F95+F130</f>
        <v>-335068.1000000136</v>
      </c>
      <c r="G92" s="88">
        <f>G95+G130</f>
        <v>204533.52000000008</v>
      </c>
      <c r="H92" s="89">
        <f>H95+H130</f>
        <v>-130534.5800000038</v>
      </c>
    </row>
    <row r="93" spans="2:8" s="6" customFormat="1" ht="15" customHeight="1">
      <c r="B93" s="42" t="s">
        <v>164</v>
      </c>
      <c r="C93" s="43" t="s">
        <v>165</v>
      </c>
      <c r="D93" s="44"/>
      <c r="E93" s="110">
        <f>E17-E52</f>
        <v>0</v>
      </c>
      <c r="F93" s="110">
        <f>F17-F52</f>
        <v>-335068.09999999404</v>
      </c>
      <c r="G93" s="110">
        <f>G17-G52</f>
        <v>250693.5199999999</v>
      </c>
      <c r="H93" s="111">
        <f>H17-H52</f>
        <v>-84374.580000028014</v>
      </c>
    </row>
    <row r="94" spans="2:8" s="6" customFormat="1" ht="15" customHeight="1">
      <c r="B94" s="42" t="s">
        <v>166</v>
      </c>
      <c r="C94" s="43" t="s">
        <v>167</v>
      </c>
      <c r="D94" s="44"/>
      <c r="E94" s="92">
        <v>0</v>
      </c>
      <c r="F94" s="96">
        <v>0</v>
      </c>
      <c r="G94" s="96">
        <v>46160</v>
      </c>
      <c r="H94" s="87">
        <f>SUM(E94:G94)</f>
        <v>46160</v>
      </c>
    </row>
    <row r="95" spans="2:8" s="6" customFormat="1" ht="22.5">
      <c r="B95" s="109" t="s">
        <v>168</v>
      </c>
      <c r="C95" s="43" t="s">
        <v>169</v>
      </c>
      <c r="D95" s="44"/>
      <c r="E95" s="94">
        <f>E96+E99+E102+E105+E112+E115+E118+E129+E126</f>
        <v>0</v>
      </c>
      <c r="F95" s="94">
        <f>F96+F99+F102+F105+F112+F115+F118+F129+F126</f>
        <v>-5867365.2600000026</v>
      </c>
      <c r="G95" s="94">
        <f>G96+G99+G102+G105+G112+G115+G118+G129+G126</f>
        <v>114786.64000000001</v>
      </c>
      <c r="H95" s="95">
        <f>H96+H99+H102+H105+H112+H115+H118+H129+H126</f>
        <v>-5752578.6200000029</v>
      </c>
    </row>
    <row r="96" spans="2:8" s="6" customFormat="1" ht="15" customHeight="1">
      <c r="B96" s="42" t="s">
        <v>170</v>
      </c>
      <c r="C96" s="43" t="s">
        <v>171</v>
      </c>
      <c r="D96" s="44"/>
      <c r="E96" s="88">
        <f>E97-E98</f>
        <v>0</v>
      </c>
      <c r="F96" s="88">
        <f>F97-F98</f>
        <v>2663661.790000001</v>
      </c>
      <c r="G96" s="88">
        <f>G97-G98</f>
        <v>-12863.5</v>
      </c>
      <c r="H96" s="89">
        <f>H97-H98</f>
        <v>2650798.290000001</v>
      </c>
    </row>
    <row r="97" spans="2:10" s="6" customFormat="1" ht="11.25">
      <c r="B97" s="112" t="s">
        <v>172</v>
      </c>
      <c r="C97" s="43" t="s">
        <v>173</v>
      </c>
      <c r="D97" s="44" t="s">
        <v>169</v>
      </c>
      <c r="E97" s="96">
        <v>0</v>
      </c>
      <c r="F97" s="96">
        <v>11262601.07</v>
      </c>
      <c r="G97" s="96">
        <v>65200</v>
      </c>
      <c r="H97" s="87">
        <f>SUM(E97:G97)</f>
        <v>11327801.07</v>
      </c>
    </row>
    <row r="98" spans="2:10" s="6" customFormat="1" ht="11.25">
      <c r="B98" s="112" t="s">
        <v>174</v>
      </c>
      <c r="C98" s="43" t="s">
        <v>175</v>
      </c>
      <c r="D98" s="44" t="s">
        <v>176</v>
      </c>
      <c r="E98" s="96">
        <v>0</v>
      </c>
      <c r="F98" s="96">
        <v>8598939.2799999993</v>
      </c>
      <c r="G98" s="96">
        <v>78063.5</v>
      </c>
      <c r="H98" s="87">
        <f>SUM(E98:G98)</f>
        <v>8677002.7799999993</v>
      </c>
    </row>
    <row r="99" spans="2:10" s="6" customFormat="1" ht="12">
      <c r="B99" s="42" t="s">
        <v>177</v>
      </c>
      <c r="C99" s="43" t="s">
        <v>178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11.25">
      <c r="B100" s="112" t="s">
        <v>179</v>
      </c>
      <c r="C100" s="43" t="s">
        <v>180</v>
      </c>
      <c r="D100" s="44" t="s">
        <v>171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181</v>
      </c>
      <c r="C101" s="43" t="s">
        <v>182</v>
      </c>
      <c r="D101" s="44" t="s">
        <v>183</v>
      </c>
      <c r="E101" s="96"/>
      <c r="F101" s="96"/>
      <c r="G101" s="96"/>
      <c r="H101" s="87">
        <f>SUM(E101:G101)</f>
        <v>0</v>
      </c>
    </row>
    <row r="102" spans="2:10" s="6" customFormat="1" ht="12.2" customHeight="1">
      <c r="B102" s="42" t="s">
        <v>184</v>
      </c>
      <c r="C102" s="43" t="s">
        <v>185</v>
      </c>
      <c r="D102" s="44"/>
      <c r="E102" s="88">
        <f>E103-E104</f>
        <v>0</v>
      </c>
      <c r="F102" s="88">
        <f>F103-F104</f>
        <v>-8584171.5200000033</v>
      </c>
      <c r="G102" s="88">
        <f>G103-G104</f>
        <v>0</v>
      </c>
      <c r="H102" s="89">
        <f>H103-H104</f>
        <v>-8584171.5200000033</v>
      </c>
    </row>
    <row r="103" spans="2:10" s="6" customFormat="1" ht="11.25">
      <c r="B103" s="112" t="s">
        <v>186</v>
      </c>
      <c r="C103" s="43" t="s">
        <v>187</v>
      </c>
      <c r="D103" s="44" t="s">
        <v>178</v>
      </c>
      <c r="E103" s="96">
        <v>0</v>
      </c>
      <c r="F103" s="96">
        <v>52635214.219999999</v>
      </c>
      <c r="G103" s="96">
        <v>0</v>
      </c>
      <c r="H103" s="87">
        <f>SUM(E103:G103)</f>
        <v>52635214.219999999</v>
      </c>
    </row>
    <row r="104" spans="2:10" s="6" customFormat="1" ht="11.25">
      <c r="B104" s="112" t="s">
        <v>188</v>
      </c>
      <c r="C104" s="43" t="s">
        <v>189</v>
      </c>
      <c r="D104" s="44" t="s">
        <v>190</v>
      </c>
      <c r="E104" s="96">
        <v>0</v>
      </c>
      <c r="F104" s="96">
        <v>61219385.740000002</v>
      </c>
      <c r="G104" s="96">
        <v>0</v>
      </c>
      <c r="H104" s="87">
        <f>SUM(E104:G104)</f>
        <v>61219385.740000002</v>
      </c>
    </row>
    <row r="105" spans="2:10" s="6" customFormat="1" ht="12">
      <c r="B105" s="42" t="s">
        <v>191</v>
      </c>
      <c r="C105" s="43" t="s">
        <v>192</v>
      </c>
      <c r="D105" s="44"/>
      <c r="E105" s="88">
        <f>E106-E109</f>
        <v>0</v>
      </c>
      <c r="F105" s="88">
        <f>F106-F109</f>
        <v>53144.469999999972</v>
      </c>
      <c r="G105" s="88">
        <f>G106-G109</f>
        <v>127650.14000000001</v>
      </c>
      <c r="H105" s="89">
        <f>H106-H109</f>
        <v>180794.60999999987</v>
      </c>
    </row>
    <row r="106" spans="2:10" s="6" customFormat="1" ht="11.25">
      <c r="B106" s="112" t="s">
        <v>193</v>
      </c>
      <c r="C106" s="43" t="s">
        <v>194</v>
      </c>
      <c r="D106" s="44" t="s">
        <v>195</v>
      </c>
      <c r="E106" s="92">
        <v>0</v>
      </c>
      <c r="F106" s="92">
        <v>600160.75</v>
      </c>
      <c r="G106" s="92">
        <v>177106.7</v>
      </c>
      <c r="H106" s="87">
        <f>SUM(E106:G106)</f>
        <v>777267.45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64"/>
      <c r="J107" s="64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1.25">
      <c r="B109" s="112" t="s">
        <v>196</v>
      </c>
      <c r="C109" s="43" t="s">
        <v>197</v>
      </c>
      <c r="D109" s="44" t="s">
        <v>198</v>
      </c>
      <c r="E109" s="92">
        <v>0</v>
      </c>
      <c r="F109" s="92">
        <v>547016.28</v>
      </c>
      <c r="G109" s="92">
        <v>49456.56</v>
      </c>
      <c r="H109" s="87">
        <f>SUM(E109:G109)</f>
        <v>596472.84000000008</v>
      </c>
    </row>
    <row r="110" spans="2:10" s="6" customFormat="1" ht="11.25">
      <c r="B110" s="77"/>
      <c r="C110" s="78"/>
      <c r="D110" s="79"/>
      <c r="E110" s="80"/>
      <c r="F110" s="80"/>
      <c r="G110" s="80"/>
      <c r="H110" s="81">
        <f>SUM(E110:G110)</f>
        <v>0</v>
      </c>
      <c r="I110" s="64"/>
      <c r="J110" s="64"/>
    </row>
    <row r="111" spans="2:10" s="6" customFormat="1" ht="11.25" hidden="1">
      <c r="B111" s="90"/>
      <c r="C111" s="83"/>
      <c r="D111" s="84"/>
      <c r="E111" s="85"/>
      <c r="F111" s="85"/>
      <c r="G111" s="85"/>
      <c r="H111" s="87"/>
    </row>
    <row r="112" spans="2:10" s="6" customFormat="1" ht="12">
      <c r="B112" s="42" t="s">
        <v>199</v>
      </c>
      <c r="C112" s="43" t="s">
        <v>200</v>
      </c>
      <c r="D112" s="44"/>
      <c r="E112" s="88">
        <f>E113-E114</f>
        <v>0</v>
      </c>
      <c r="F112" s="88">
        <f>F113-F114</f>
        <v>0</v>
      </c>
      <c r="G112" s="88">
        <f>G113-G114</f>
        <v>0</v>
      </c>
      <c r="H112" s="89">
        <f>H113-H114</f>
        <v>0</v>
      </c>
    </row>
    <row r="113" spans="2:8" s="6" customFormat="1" ht="11.25">
      <c r="B113" s="112" t="s">
        <v>201</v>
      </c>
      <c r="C113" s="43" t="s">
        <v>202</v>
      </c>
      <c r="D113" s="44" t="s">
        <v>185</v>
      </c>
      <c r="E113" s="96"/>
      <c r="F113" s="96"/>
      <c r="G113" s="96"/>
      <c r="H113" s="87">
        <f>SUM(E113:G113)</f>
        <v>0</v>
      </c>
    </row>
    <row r="114" spans="2:8" s="6" customFormat="1" ht="11.25">
      <c r="B114" s="112" t="s">
        <v>203</v>
      </c>
      <c r="C114" s="43" t="s">
        <v>204</v>
      </c>
      <c r="D114" s="44" t="s">
        <v>205</v>
      </c>
      <c r="E114" s="96"/>
      <c r="F114" s="96"/>
      <c r="G114" s="96"/>
      <c r="H114" s="87">
        <f>SUM(E114:G114)</f>
        <v>0</v>
      </c>
    </row>
    <row r="115" spans="2:8" s="6" customFormat="1" ht="12">
      <c r="B115" s="42" t="s">
        <v>206</v>
      </c>
      <c r="C115" s="113" t="s">
        <v>207</v>
      </c>
      <c r="D115" s="114"/>
      <c r="E115" s="115">
        <f>E116-E117</f>
        <v>0</v>
      </c>
      <c r="F115" s="115">
        <f>F116-F117</f>
        <v>0</v>
      </c>
      <c r="G115" s="115">
        <f>G116-G117</f>
        <v>0</v>
      </c>
      <c r="H115" s="116">
        <f>H116-H117</f>
        <v>0</v>
      </c>
    </row>
    <row r="116" spans="2:8" s="6" customFormat="1" ht="22.5">
      <c r="B116" s="112" t="s">
        <v>208</v>
      </c>
      <c r="C116" s="43" t="s">
        <v>209</v>
      </c>
      <c r="D116" s="44" t="s">
        <v>192</v>
      </c>
      <c r="E116" s="92"/>
      <c r="F116" s="96"/>
      <c r="G116" s="96"/>
      <c r="H116" s="87">
        <f>SUM(E116:G116)</f>
        <v>0</v>
      </c>
    </row>
    <row r="117" spans="2:8" s="6" customFormat="1" ht="11.25">
      <c r="B117" s="112" t="s">
        <v>210</v>
      </c>
      <c r="C117" s="43" t="s">
        <v>211</v>
      </c>
      <c r="D117" s="44" t="s">
        <v>212</v>
      </c>
      <c r="E117" s="92"/>
      <c r="F117" s="96"/>
      <c r="G117" s="96"/>
      <c r="H117" s="87">
        <f>SUM(E117:G117)</f>
        <v>0</v>
      </c>
    </row>
    <row r="118" spans="2:8" s="6" customFormat="1" ht="24.75" thickBot="1">
      <c r="B118" s="117" t="s">
        <v>213</v>
      </c>
      <c r="C118" s="118" t="s">
        <v>214</v>
      </c>
      <c r="D118" s="119"/>
      <c r="E118" s="120">
        <f>E124-E125</f>
        <v>0</v>
      </c>
      <c r="F118" s="120">
        <f>F124-F125</f>
        <v>0</v>
      </c>
      <c r="G118" s="120">
        <f>G124-G125</f>
        <v>0</v>
      </c>
      <c r="H118" s="121">
        <f>H124-H125</f>
        <v>0</v>
      </c>
    </row>
    <row r="119" spans="2:8" s="6" customFormat="1" ht="11.25">
      <c r="B119" s="70"/>
      <c r="C119" s="70"/>
      <c r="D119" s="70"/>
      <c r="E119" s="70"/>
      <c r="F119" s="70"/>
      <c r="G119" s="70"/>
      <c r="H119" s="122" t="s">
        <v>215</v>
      </c>
    </row>
    <row r="120" spans="2:8" s="6" customFormat="1" ht="12" customHeight="1">
      <c r="B120" s="101"/>
      <c r="C120" s="22" t="s">
        <v>41</v>
      </c>
      <c r="D120" s="193" t="s">
        <v>42</v>
      </c>
      <c r="E120" s="23" t="s">
        <v>43</v>
      </c>
      <c r="F120" s="23" t="s">
        <v>44</v>
      </c>
      <c r="G120" s="24" t="s">
        <v>45</v>
      </c>
      <c r="H120" s="72"/>
    </row>
    <row r="121" spans="2:8" s="6" customFormat="1" ht="12" customHeight="1">
      <c r="B121" s="27" t="s">
        <v>47</v>
      </c>
      <c r="C121" s="27" t="s">
        <v>48</v>
      </c>
      <c r="D121" s="194"/>
      <c r="E121" s="28" t="s">
        <v>49</v>
      </c>
      <c r="F121" s="28" t="s">
        <v>50</v>
      </c>
      <c r="G121" s="29" t="s">
        <v>51</v>
      </c>
      <c r="H121" s="73" t="s">
        <v>52</v>
      </c>
    </row>
    <row r="122" spans="2:8" s="6" customFormat="1" ht="12" customHeight="1">
      <c r="B122" s="102"/>
      <c r="C122" s="103" t="s">
        <v>55</v>
      </c>
      <c r="D122" s="195"/>
      <c r="E122" s="32" t="s">
        <v>56</v>
      </c>
      <c r="F122" s="32" t="s">
        <v>57</v>
      </c>
      <c r="G122" s="104" t="s">
        <v>58</v>
      </c>
      <c r="H122" s="73"/>
    </row>
    <row r="123" spans="2:8" s="6" customFormat="1" ht="12" thickBot="1">
      <c r="B123" s="33">
        <v>1</v>
      </c>
      <c r="C123" s="105">
        <v>2</v>
      </c>
      <c r="D123" s="105">
        <v>3</v>
      </c>
      <c r="E123" s="35">
        <v>4</v>
      </c>
      <c r="F123" s="35">
        <v>5</v>
      </c>
      <c r="G123" s="24" t="s">
        <v>61</v>
      </c>
      <c r="H123" s="72" t="s">
        <v>62</v>
      </c>
    </row>
    <row r="124" spans="2:8" s="6" customFormat="1" ht="11.25">
      <c r="B124" s="123" t="s">
        <v>216</v>
      </c>
      <c r="C124" s="124" t="s">
        <v>217</v>
      </c>
      <c r="D124" s="125" t="s">
        <v>218</v>
      </c>
      <c r="E124" s="126">
        <v>0</v>
      </c>
      <c r="F124" s="126">
        <v>82209473.549999997</v>
      </c>
      <c r="G124" s="126">
        <v>603361.62</v>
      </c>
      <c r="H124" s="127">
        <f>SUM(E124:G124)</f>
        <v>82812835.170000002</v>
      </c>
    </row>
    <row r="125" spans="2:8" s="6" customFormat="1" ht="11.25">
      <c r="B125" s="128" t="s">
        <v>219</v>
      </c>
      <c r="C125" s="129" t="s">
        <v>220</v>
      </c>
      <c r="D125" s="130" t="s">
        <v>221</v>
      </c>
      <c r="E125" s="51">
        <v>0</v>
      </c>
      <c r="F125" s="51">
        <v>82209473.549999997</v>
      </c>
      <c r="G125" s="51">
        <v>603361.62</v>
      </c>
      <c r="H125" s="52">
        <f>SUM(E125:G125)</f>
        <v>82812835.170000002</v>
      </c>
    </row>
    <row r="126" spans="2:8" s="6" customFormat="1" ht="12">
      <c r="B126" s="42" t="s">
        <v>222</v>
      </c>
      <c r="C126" s="113" t="s">
        <v>223</v>
      </c>
      <c r="D126" s="114"/>
      <c r="E126" s="115">
        <f>E127-E128</f>
        <v>0</v>
      </c>
      <c r="F126" s="115">
        <f>F127-F128</f>
        <v>0</v>
      </c>
      <c r="G126" s="115">
        <f>G127-G128</f>
        <v>0</v>
      </c>
      <c r="H126" s="116">
        <f>H127-H128</f>
        <v>0</v>
      </c>
    </row>
    <row r="127" spans="2:8" s="6" customFormat="1" ht="22.5">
      <c r="B127" s="112" t="s">
        <v>224</v>
      </c>
      <c r="C127" s="43" t="s">
        <v>225</v>
      </c>
      <c r="D127" s="44" t="s">
        <v>221</v>
      </c>
      <c r="E127" s="92"/>
      <c r="F127" s="96"/>
      <c r="G127" s="96"/>
      <c r="H127" s="87">
        <f>SUM(E127:G127)</f>
        <v>0</v>
      </c>
    </row>
    <row r="128" spans="2:8" s="6" customFormat="1" ht="11.25">
      <c r="B128" s="112" t="s">
        <v>219</v>
      </c>
      <c r="C128" s="43" t="s">
        <v>226</v>
      </c>
      <c r="D128" s="44" t="s">
        <v>221</v>
      </c>
      <c r="E128" s="92"/>
      <c r="F128" s="96"/>
      <c r="G128" s="96"/>
      <c r="H128" s="87">
        <f>SUM(E128:G128)</f>
        <v>0</v>
      </c>
    </row>
    <row r="129" spans="2:8" s="6" customFormat="1" ht="12">
      <c r="B129" s="117" t="s">
        <v>227</v>
      </c>
      <c r="C129" s="129" t="s">
        <v>228</v>
      </c>
      <c r="D129" s="130" t="s">
        <v>221</v>
      </c>
      <c r="E129" s="51"/>
      <c r="F129" s="51"/>
      <c r="G129" s="51"/>
      <c r="H129" s="52">
        <f>SUM(E129:G129)</f>
        <v>0</v>
      </c>
    </row>
    <row r="130" spans="2:8" s="6" customFormat="1" ht="24">
      <c r="B130" s="131" t="s">
        <v>229</v>
      </c>
      <c r="C130" s="129" t="s">
        <v>230</v>
      </c>
      <c r="D130" s="130"/>
      <c r="E130" s="132">
        <f>E131-E155</f>
        <v>0</v>
      </c>
      <c r="F130" s="132">
        <f>F131-F155</f>
        <v>5532297.159999989</v>
      </c>
      <c r="G130" s="132">
        <f>G131-G155</f>
        <v>89746.880000000063</v>
      </c>
      <c r="H130" s="133">
        <f>H131-H155</f>
        <v>5622044.0399999991</v>
      </c>
    </row>
    <row r="131" spans="2:8" s="6" customFormat="1" ht="22.5">
      <c r="B131" s="134" t="s">
        <v>231</v>
      </c>
      <c r="C131" s="129" t="s">
        <v>232</v>
      </c>
      <c r="D131" s="130"/>
      <c r="E131" s="135">
        <f>E132+E135+E138+E141+E144+E147</f>
        <v>295544.31</v>
      </c>
      <c r="F131" s="135">
        <f>F132+F135+F138+F141+F144+F147</f>
        <v>-44540114.410000004</v>
      </c>
      <c r="G131" s="135">
        <f>G132+G135+G138+G141+G144+G147</f>
        <v>-48129.369999999995</v>
      </c>
      <c r="H131" s="136">
        <f>H132+H135+H138+H141+H144+H147</f>
        <v>-44292699.469999991</v>
      </c>
    </row>
    <row r="132" spans="2:8" s="6" customFormat="1" ht="12">
      <c r="B132" s="42" t="s">
        <v>233</v>
      </c>
      <c r="C132" s="129" t="s">
        <v>234</v>
      </c>
      <c r="D132" s="130"/>
      <c r="E132" s="45">
        <f>E133-E134</f>
        <v>0</v>
      </c>
      <c r="F132" s="45">
        <f>F133-F134</f>
        <v>68114</v>
      </c>
      <c r="G132" s="45">
        <f>G133-G134</f>
        <v>48077.319999999949</v>
      </c>
      <c r="H132" s="46">
        <f>H133-H134</f>
        <v>116191.32000000775</v>
      </c>
    </row>
    <row r="133" spans="2:8" s="6" customFormat="1" ht="11.25">
      <c r="B133" s="128" t="s">
        <v>235</v>
      </c>
      <c r="C133" s="129" t="s">
        <v>236</v>
      </c>
      <c r="D133" s="130" t="s">
        <v>237</v>
      </c>
      <c r="E133" s="51">
        <v>271932.17</v>
      </c>
      <c r="F133" s="51">
        <v>83078192.840000004</v>
      </c>
      <c r="G133" s="51">
        <v>1016410.84</v>
      </c>
      <c r="H133" s="52">
        <f>SUM(E133:G133)</f>
        <v>84366535.850000009</v>
      </c>
    </row>
    <row r="134" spans="2:8" s="6" customFormat="1" ht="11.25">
      <c r="B134" s="128" t="s">
        <v>238</v>
      </c>
      <c r="C134" s="129" t="s">
        <v>239</v>
      </c>
      <c r="D134" s="130" t="s">
        <v>240</v>
      </c>
      <c r="E134" s="56">
        <v>271932.17</v>
      </c>
      <c r="F134" s="56">
        <v>83010078.840000004</v>
      </c>
      <c r="G134" s="56">
        <v>968333.52</v>
      </c>
      <c r="H134" s="52">
        <f>SUM(E134:G134)</f>
        <v>84250344.530000001</v>
      </c>
    </row>
    <row r="135" spans="2:8" s="6" customFormat="1" ht="12">
      <c r="B135" s="117" t="s">
        <v>241</v>
      </c>
      <c r="C135" s="129" t="s">
        <v>198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242</v>
      </c>
      <c r="C136" s="129" t="s">
        <v>243</v>
      </c>
      <c r="D136" s="130" t="s">
        <v>244</v>
      </c>
      <c r="E136" s="51"/>
      <c r="F136" s="51"/>
      <c r="G136" s="51"/>
      <c r="H136" s="52">
        <f>SUM(E136:G136)</f>
        <v>0</v>
      </c>
    </row>
    <row r="137" spans="2:8" s="6" customFormat="1" ht="22.5">
      <c r="B137" s="128" t="s">
        <v>245</v>
      </c>
      <c r="C137" s="129" t="s">
        <v>246</v>
      </c>
      <c r="D137" s="130" t="s">
        <v>247</v>
      </c>
      <c r="E137" s="56"/>
      <c r="F137" s="56"/>
      <c r="G137" s="56"/>
      <c r="H137" s="52">
        <f>SUM(E137:G137)</f>
        <v>0</v>
      </c>
    </row>
    <row r="138" spans="2:8" s="6" customFormat="1" ht="12">
      <c r="B138" s="42" t="s">
        <v>248</v>
      </c>
      <c r="C138" s="129" t="s">
        <v>205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249</v>
      </c>
      <c r="C139" s="129" t="s">
        <v>250</v>
      </c>
      <c r="D139" s="130" t="s">
        <v>251</v>
      </c>
      <c r="E139" s="56"/>
      <c r="F139" s="56"/>
      <c r="G139" s="56"/>
      <c r="H139" s="52">
        <f>SUM(E139:G139)</f>
        <v>0</v>
      </c>
    </row>
    <row r="140" spans="2:8" s="6" customFormat="1" ht="11.25">
      <c r="B140" s="128" t="s">
        <v>252</v>
      </c>
      <c r="C140" s="129" t="s">
        <v>253</v>
      </c>
      <c r="D140" s="130" t="s">
        <v>254</v>
      </c>
      <c r="E140" s="56"/>
      <c r="F140" s="56"/>
      <c r="G140" s="56"/>
      <c r="H140" s="52">
        <f>SUM(E140:G140)</f>
        <v>0</v>
      </c>
    </row>
    <row r="141" spans="2:8" s="6" customFormat="1" ht="12">
      <c r="B141" s="42" t="s">
        <v>255</v>
      </c>
      <c r="C141" s="129" t="s">
        <v>256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22.5">
      <c r="B142" s="128" t="s">
        <v>257</v>
      </c>
      <c r="C142" s="129" t="s">
        <v>258</v>
      </c>
      <c r="D142" s="130" t="s">
        <v>259</v>
      </c>
      <c r="E142" s="51"/>
      <c r="F142" s="51"/>
      <c r="G142" s="51"/>
      <c r="H142" s="52">
        <f>SUM(E142:G142)</f>
        <v>0</v>
      </c>
    </row>
    <row r="143" spans="2:8" s="6" customFormat="1" ht="11.25">
      <c r="B143" s="128" t="s">
        <v>260</v>
      </c>
      <c r="C143" s="129" t="s">
        <v>261</v>
      </c>
      <c r="D143" s="130" t="s">
        <v>262</v>
      </c>
      <c r="E143" s="51"/>
      <c r="F143" s="51"/>
      <c r="G143" s="51"/>
      <c r="H143" s="52">
        <f>SUM(E143:G143)</f>
        <v>0</v>
      </c>
    </row>
    <row r="144" spans="2:8" s="6" customFormat="1" ht="12">
      <c r="B144" s="42" t="s">
        <v>263</v>
      </c>
      <c r="C144" s="129" t="s">
        <v>264</v>
      </c>
      <c r="D144" s="130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6" customFormat="1" ht="11.25">
      <c r="B145" s="128" t="s">
        <v>265</v>
      </c>
      <c r="C145" s="129" t="s">
        <v>266</v>
      </c>
      <c r="D145" s="130" t="s">
        <v>267</v>
      </c>
      <c r="E145" s="51"/>
      <c r="F145" s="51"/>
      <c r="G145" s="51"/>
      <c r="H145" s="52">
        <f>SUM(E145:G145)</f>
        <v>0</v>
      </c>
    </row>
    <row r="146" spans="2:11" s="6" customFormat="1" ht="11.25">
      <c r="B146" s="128" t="s">
        <v>268</v>
      </c>
      <c r="C146" s="129" t="s">
        <v>269</v>
      </c>
      <c r="D146" s="130" t="s">
        <v>270</v>
      </c>
      <c r="E146" s="51"/>
      <c r="F146" s="51"/>
      <c r="G146" s="51"/>
      <c r="H146" s="52">
        <f>SUM(E146:G146)</f>
        <v>0</v>
      </c>
    </row>
    <row r="147" spans="2:11" s="6" customFormat="1" ht="12">
      <c r="B147" s="42" t="s">
        <v>271</v>
      </c>
      <c r="C147" s="129" t="s">
        <v>272</v>
      </c>
      <c r="D147" s="130"/>
      <c r="E147" s="45">
        <f>E148-E149</f>
        <v>295544.31</v>
      </c>
      <c r="F147" s="45">
        <f>F148-F149</f>
        <v>-44608228.410000004</v>
      </c>
      <c r="G147" s="45">
        <f>G148-G149</f>
        <v>-96206.689999999944</v>
      </c>
      <c r="H147" s="46">
        <f>H148-H149</f>
        <v>-44408890.789999999</v>
      </c>
    </row>
    <row r="148" spans="2:11" s="6" customFormat="1" ht="11.25">
      <c r="B148" s="128" t="s">
        <v>273</v>
      </c>
      <c r="C148" s="129" t="s">
        <v>274</v>
      </c>
      <c r="D148" s="130" t="s">
        <v>275</v>
      </c>
      <c r="E148" s="51">
        <v>764780.5</v>
      </c>
      <c r="F148" s="51">
        <v>42813952.399999999</v>
      </c>
      <c r="G148" s="51">
        <v>751229.05</v>
      </c>
      <c r="H148" s="52">
        <f>SUM(E148:G148)</f>
        <v>44329961.949999996</v>
      </c>
    </row>
    <row r="149" spans="2:11" s="6" customFormat="1" ht="12" thickBot="1">
      <c r="B149" s="128" t="s">
        <v>276</v>
      </c>
      <c r="C149" s="137" t="s">
        <v>277</v>
      </c>
      <c r="D149" s="138" t="s">
        <v>278</v>
      </c>
      <c r="E149" s="139">
        <v>469236.19</v>
      </c>
      <c r="F149" s="139">
        <v>87422180.810000002</v>
      </c>
      <c r="G149" s="139">
        <v>847435.74</v>
      </c>
      <c r="H149" s="69">
        <f>SUM(E149:G149)</f>
        <v>88738852.739999995</v>
      </c>
    </row>
    <row r="150" spans="2:11" s="6" customFormat="1" ht="11.25">
      <c r="B150" s="70"/>
      <c r="C150" s="70"/>
      <c r="D150" s="70"/>
      <c r="E150" s="70"/>
      <c r="F150" s="70"/>
      <c r="G150" s="70"/>
      <c r="H150" s="70" t="s">
        <v>279</v>
      </c>
    </row>
    <row r="151" spans="2:11" s="6" customFormat="1" ht="9.9499999999999993" customHeight="1">
      <c r="B151" s="21"/>
      <c r="C151" s="22" t="s">
        <v>41</v>
      </c>
      <c r="D151" s="193" t="s">
        <v>42</v>
      </c>
      <c r="E151" s="23" t="s">
        <v>43</v>
      </c>
      <c r="F151" s="23" t="s">
        <v>44</v>
      </c>
      <c r="G151" s="24" t="s">
        <v>45</v>
      </c>
      <c r="H151" s="72"/>
    </row>
    <row r="152" spans="2:11" s="6" customFormat="1" ht="12.2" customHeight="1">
      <c r="B152" s="26" t="s">
        <v>47</v>
      </c>
      <c r="C152" s="27" t="s">
        <v>48</v>
      </c>
      <c r="D152" s="194"/>
      <c r="E152" s="28" t="s">
        <v>49</v>
      </c>
      <c r="F152" s="28" t="s">
        <v>50</v>
      </c>
      <c r="G152" s="29" t="s">
        <v>51</v>
      </c>
      <c r="H152" s="73" t="s">
        <v>52</v>
      </c>
    </row>
    <row r="153" spans="2:11" s="6" customFormat="1" ht="11.25">
      <c r="B153" s="31"/>
      <c r="C153" s="27" t="s">
        <v>55</v>
      </c>
      <c r="D153" s="195"/>
      <c r="E153" s="32" t="s">
        <v>56</v>
      </c>
      <c r="F153" s="28" t="s">
        <v>57</v>
      </c>
      <c r="G153" s="29" t="s">
        <v>58</v>
      </c>
      <c r="H153" s="73"/>
    </row>
    <row r="154" spans="2:11" s="6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72" t="s">
        <v>62</v>
      </c>
    </row>
    <row r="155" spans="2:11" s="6" customFormat="1" ht="11.25">
      <c r="B155" s="140" t="s">
        <v>280</v>
      </c>
      <c r="C155" s="38" t="s">
        <v>237</v>
      </c>
      <c r="D155" s="39"/>
      <c r="E155" s="141">
        <f>E156+E159+E162+E165+E166</f>
        <v>295544.31</v>
      </c>
      <c r="F155" s="141">
        <f>F156+F159+F162+F165+F166</f>
        <v>-50072411.569999993</v>
      </c>
      <c r="G155" s="141">
        <f>G156+G159+G162+G165+G166</f>
        <v>-137876.25000000006</v>
      </c>
      <c r="H155" s="142">
        <f>H156+H159+H162+H165+H166</f>
        <v>-49914743.50999999</v>
      </c>
    </row>
    <row r="156" spans="2:11" s="6" customFormat="1" ht="24">
      <c r="B156" s="42" t="s">
        <v>281</v>
      </c>
      <c r="C156" s="43" t="s">
        <v>244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>
      <c r="B157" s="112" t="s">
        <v>282</v>
      </c>
      <c r="C157" s="43" t="s">
        <v>283</v>
      </c>
      <c r="D157" s="44" t="s">
        <v>284</v>
      </c>
      <c r="E157" s="96"/>
      <c r="F157" s="96"/>
      <c r="G157" s="96"/>
      <c r="H157" s="87">
        <f>SUM(E157:G157)</f>
        <v>0</v>
      </c>
    </row>
    <row r="158" spans="2:11" s="6" customFormat="1" ht="22.5">
      <c r="B158" s="112" t="s">
        <v>285</v>
      </c>
      <c r="C158" s="43" t="s">
        <v>286</v>
      </c>
      <c r="D158" s="44" t="s">
        <v>287</v>
      </c>
      <c r="E158" s="96"/>
      <c r="F158" s="96"/>
      <c r="G158" s="96"/>
      <c r="H158" s="87">
        <f>SUM(E158:G158)</f>
        <v>0</v>
      </c>
    </row>
    <row r="159" spans="2:11" s="6" customFormat="1" ht="24">
      <c r="B159" s="42" t="s">
        <v>288</v>
      </c>
      <c r="C159" s="43" t="s">
        <v>251</v>
      </c>
      <c r="D159" s="44"/>
      <c r="E159" s="88">
        <f>E160-E161</f>
        <v>0</v>
      </c>
      <c r="F159" s="88">
        <f>F160-F161</f>
        <v>0</v>
      </c>
      <c r="G159" s="88">
        <f>G160-G161</f>
        <v>0</v>
      </c>
      <c r="H159" s="89">
        <f>H160-H161</f>
        <v>0</v>
      </c>
    </row>
    <row r="160" spans="2:11" s="6" customFormat="1" ht="22.5" customHeight="1">
      <c r="B160" s="112" t="s">
        <v>289</v>
      </c>
      <c r="C160" s="43" t="s">
        <v>290</v>
      </c>
      <c r="D160" s="44" t="s">
        <v>291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1.25" customHeight="1">
      <c r="B161" s="112" t="s">
        <v>292</v>
      </c>
      <c r="C161" s="43" t="s">
        <v>293</v>
      </c>
      <c r="D161" s="44" t="s">
        <v>294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2">
      <c r="B162" s="42" t="s">
        <v>295</v>
      </c>
      <c r="C162" s="43" t="s">
        <v>259</v>
      </c>
      <c r="D162" s="44"/>
      <c r="E162" s="88">
        <f>E163-E164</f>
        <v>0</v>
      </c>
      <c r="F162" s="88">
        <f>F163-F164</f>
        <v>-260269.48999999464</v>
      </c>
      <c r="G162" s="88">
        <f>G163-G164</f>
        <v>-16089.300000000047</v>
      </c>
      <c r="H162" s="89">
        <f>H163-H164</f>
        <v>-276358.78999999166</v>
      </c>
      <c r="I162" s="144"/>
      <c r="J162" s="143"/>
      <c r="K162" s="143"/>
    </row>
    <row r="163" spans="2:11" s="145" customFormat="1" ht="11.25">
      <c r="B163" s="112" t="s">
        <v>296</v>
      </c>
      <c r="C163" s="43" t="s">
        <v>297</v>
      </c>
      <c r="D163" s="44" t="s">
        <v>298</v>
      </c>
      <c r="E163" s="96">
        <v>390312.08</v>
      </c>
      <c r="F163" s="96">
        <v>109661016.39</v>
      </c>
      <c r="G163" s="96">
        <v>1164654</v>
      </c>
      <c r="H163" s="87">
        <f>SUM(E163:G163)</f>
        <v>111215982.47</v>
      </c>
    </row>
    <row r="164" spans="2:11" s="145" customFormat="1" ht="11.25">
      <c r="B164" s="112" t="s">
        <v>299</v>
      </c>
      <c r="C164" s="43" t="s">
        <v>300</v>
      </c>
      <c r="D164" s="44" t="s">
        <v>301</v>
      </c>
      <c r="E164" s="96">
        <v>390312.08</v>
      </c>
      <c r="F164" s="96">
        <v>109921285.88</v>
      </c>
      <c r="G164" s="96">
        <v>1180743.3</v>
      </c>
      <c r="H164" s="87">
        <f>SUM(E164:G164)</f>
        <v>111492341.25999999</v>
      </c>
    </row>
    <row r="165" spans="2:11" s="145" customFormat="1" ht="12">
      <c r="B165" s="117" t="s">
        <v>302</v>
      </c>
      <c r="C165" s="43" t="s">
        <v>267</v>
      </c>
      <c r="D165" s="44" t="s">
        <v>221</v>
      </c>
      <c r="E165" s="96">
        <v>295544.31</v>
      </c>
      <c r="F165" s="96">
        <v>-49594249.030000001</v>
      </c>
      <c r="G165" s="96">
        <v>-121786.95</v>
      </c>
      <c r="H165" s="87">
        <f>SUM(E165:G165)</f>
        <v>-49420491.670000002</v>
      </c>
    </row>
    <row r="166" spans="2:11" s="145" customFormat="1" ht="12.75" thickBot="1">
      <c r="B166" s="117" t="s">
        <v>303</v>
      </c>
      <c r="C166" s="118" t="s">
        <v>275</v>
      </c>
      <c r="D166" s="146" t="s">
        <v>221</v>
      </c>
      <c r="E166" s="147">
        <v>0</v>
      </c>
      <c r="F166" s="147">
        <v>-217893.05</v>
      </c>
      <c r="G166" s="147">
        <v>0</v>
      </c>
      <c r="H166" s="100">
        <f>SUM(E166:G166)</f>
        <v>-217893.05</v>
      </c>
      <c r="I166" s="148"/>
      <c r="J166" s="148"/>
      <c r="K166" s="148"/>
    </row>
    <row r="167" spans="2:11" s="145" customFormat="1" ht="11.25">
      <c r="B167" s="149"/>
      <c r="C167" s="150"/>
      <c r="D167" s="151"/>
      <c r="E167" s="152"/>
      <c r="F167" s="152"/>
      <c r="G167" s="152"/>
      <c r="H167" s="153"/>
      <c r="I167" s="148"/>
      <c r="K167" s="148"/>
    </row>
    <row r="168" spans="2:11" s="145" customFormat="1" ht="19.5" customHeight="1">
      <c r="B168" s="154" t="s">
        <v>304</v>
      </c>
      <c r="C168" s="186" t="s">
        <v>305</v>
      </c>
      <c r="D168" s="186"/>
      <c r="E168" s="186"/>
      <c r="F168" s="155" t="s">
        <v>306</v>
      </c>
      <c r="G168" s="156"/>
      <c r="H168" s="157" t="s">
        <v>329</v>
      </c>
      <c r="J168" s="148"/>
      <c r="K168" s="148"/>
    </row>
    <row r="169" spans="2:11" s="145" customFormat="1" ht="10.5" customHeight="1">
      <c r="B169" s="158" t="s">
        <v>307</v>
      </c>
      <c r="C169" s="187" t="s">
        <v>308</v>
      </c>
      <c r="D169" s="187"/>
      <c r="E169" s="187"/>
      <c r="G169" s="158" t="s">
        <v>309</v>
      </c>
      <c r="H169" s="159" t="s">
        <v>308</v>
      </c>
      <c r="J169" s="148"/>
      <c r="K169" s="148"/>
    </row>
    <row r="170" spans="2:11" s="145" customFormat="1" ht="30" customHeight="1">
      <c r="B170" s="160"/>
      <c r="C170" s="160"/>
      <c r="D170" s="160"/>
      <c r="G170" s="160"/>
    </row>
    <row r="171" spans="2:11" s="145" customFormat="1" ht="22.5" customHeight="1">
      <c r="B171" s="161" t="s">
        <v>310</v>
      </c>
      <c r="C171" s="192" t="s">
        <v>311</v>
      </c>
      <c r="D171" s="192"/>
      <c r="E171" s="192"/>
      <c r="F171" s="192"/>
      <c r="G171" s="192"/>
      <c r="H171" s="192"/>
    </row>
    <row r="172" spans="2:11" s="145" customFormat="1" ht="9.75" customHeight="1">
      <c r="B172" s="148"/>
      <c r="C172" s="187" t="s">
        <v>312</v>
      </c>
      <c r="D172" s="187"/>
      <c r="E172" s="187"/>
      <c r="F172" s="187"/>
      <c r="G172" s="187"/>
      <c r="H172" s="187"/>
    </row>
    <row r="173" spans="2:11" s="145" customFormat="1" ht="18.75" customHeight="1">
      <c r="B173" s="162" t="s">
        <v>313</v>
      </c>
      <c r="C173" s="186" t="s">
        <v>330</v>
      </c>
      <c r="D173" s="186"/>
      <c r="E173" s="186"/>
      <c r="F173" s="163"/>
      <c r="G173" s="186" t="s">
        <v>331</v>
      </c>
      <c r="H173" s="186"/>
      <c r="I173" s="164"/>
      <c r="J173" s="164"/>
    </row>
    <row r="174" spans="2:11" s="165" customFormat="1">
      <c r="B174" s="162" t="s">
        <v>314</v>
      </c>
      <c r="C174" s="187" t="s">
        <v>315</v>
      </c>
      <c r="D174" s="187"/>
      <c r="E174" s="187"/>
      <c r="F174" s="166" t="s">
        <v>309</v>
      </c>
      <c r="G174" s="187" t="s">
        <v>308</v>
      </c>
      <c r="H174" s="187"/>
    </row>
    <row r="175" spans="2:11" s="3" customFormat="1">
      <c r="B175" s="154" t="s">
        <v>316</v>
      </c>
      <c r="C175" s="186" t="s">
        <v>332</v>
      </c>
      <c r="D175" s="186"/>
      <c r="E175" s="186"/>
      <c r="F175" s="186" t="s">
        <v>333</v>
      </c>
      <c r="G175" s="186"/>
      <c r="H175" s="157" t="s">
        <v>334</v>
      </c>
    </row>
    <row r="176" spans="2:11" s="3" customFormat="1">
      <c r="B176" s="158" t="s">
        <v>307</v>
      </c>
      <c r="C176" s="187" t="s">
        <v>315</v>
      </c>
      <c r="D176" s="187"/>
      <c r="E176" s="187"/>
      <c r="F176" s="187" t="s">
        <v>308</v>
      </c>
      <c r="G176" s="187"/>
      <c r="H176" s="158" t="s">
        <v>317</v>
      </c>
    </row>
    <row r="177" spans="2:8" s="3" customFormat="1">
      <c r="B177" s="160"/>
      <c r="C177" s="160"/>
      <c r="D177" s="160"/>
      <c r="E177" s="145"/>
      <c r="F177" s="145"/>
      <c r="G177" s="160"/>
      <c r="H177" s="160"/>
    </row>
    <row r="178" spans="2:8" s="3" customFormat="1" ht="14.25" customHeight="1">
      <c r="B178" s="167" t="s">
        <v>335</v>
      </c>
      <c r="C178" s="160"/>
      <c r="D178" s="160"/>
      <c r="E178" s="154"/>
      <c r="F178" s="168"/>
      <c r="G178" s="168"/>
      <c r="H178" s="168"/>
    </row>
    <row r="179" spans="2:8" s="3" customFormat="1" ht="14.25" customHeight="1">
      <c r="B179" s="167"/>
      <c r="C179" s="160"/>
      <c r="D179" s="160"/>
      <c r="E179" s="154"/>
      <c r="F179" s="168"/>
      <c r="G179" s="168"/>
      <c r="H179" s="168"/>
    </row>
    <row r="180" spans="2:8" s="3" customFormat="1" ht="13.5" hidden="1" customHeight="1" thickBot="1">
      <c r="B180" s="169"/>
      <c r="C180" s="169"/>
      <c r="D180" s="169"/>
      <c r="E180" s="169"/>
      <c r="F180" s="169"/>
      <c r="G180" s="165"/>
      <c r="H180" s="165"/>
    </row>
    <row r="181" spans="2:8" s="3" customFormat="1" ht="48.75" hidden="1" customHeight="1" thickTop="1" thickBot="1">
      <c r="B181" s="1"/>
      <c r="C181" s="188"/>
      <c r="D181" s="189"/>
      <c r="E181" s="189"/>
      <c r="F181" s="190" t="s">
        <v>318</v>
      </c>
      <c r="G181" s="190"/>
      <c r="H181" s="191"/>
    </row>
    <row r="182" spans="2:8" s="3" customFormat="1" ht="13.5" hidden="1" customHeight="1" thickTop="1" thickBot="1">
      <c r="B182" s="1"/>
      <c r="C182" s="1"/>
      <c r="D182" s="1"/>
      <c r="E182" s="1"/>
      <c r="F182" s="1"/>
      <c r="G182" s="2"/>
      <c r="H182" s="2"/>
    </row>
    <row r="183" spans="2:8" s="3" customFormat="1" ht="15.75" hidden="1" thickTop="1">
      <c r="B183" s="1"/>
      <c r="C183" s="182" t="s">
        <v>319</v>
      </c>
      <c r="D183" s="183"/>
      <c r="E183" s="183"/>
      <c r="F183" s="184"/>
      <c r="G183" s="184"/>
      <c r="H183" s="185"/>
    </row>
    <row r="184" spans="2:8" s="3" customFormat="1" hidden="1">
      <c r="B184" s="1"/>
      <c r="C184" s="172" t="s">
        <v>320</v>
      </c>
      <c r="D184" s="173"/>
      <c r="E184" s="173"/>
      <c r="F184" s="174"/>
      <c r="G184" s="174"/>
      <c r="H184" s="175"/>
    </row>
    <row r="185" spans="2:8" s="3" customFormat="1" hidden="1">
      <c r="B185" s="1"/>
      <c r="C185" s="172" t="s">
        <v>321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322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323</v>
      </c>
      <c r="D187" s="173"/>
      <c r="E187" s="173"/>
      <c r="F187" s="176"/>
      <c r="G187" s="176"/>
      <c r="H187" s="177"/>
    </row>
    <row r="188" spans="2:8" s="3" customFormat="1" hidden="1">
      <c r="B188" s="1"/>
      <c r="C188" s="172" t="s">
        <v>324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325</v>
      </c>
      <c r="D189" s="173"/>
      <c r="E189" s="173"/>
      <c r="F189" s="174"/>
      <c r="G189" s="174"/>
      <c r="H189" s="175"/>
    </row>
    <row r="190" spans="2:8" s="3" customFormat="1" hidden="1">
      <c r="B190" s="1"/>
      <c r="C190" s="172" t="s">
        <v>326</v>
      </c>
      <c r="D190" s="173"/>
      <c r="E190" s="173"/>
      <c r="F190" s="176"/>
      <c r="G190" s="176"/>
      <c r="H190" s="177"/>
    </row>
    <row r="191" spans="2:8" s="3" customFormat="1" ht="15.75" hidden="1" thickBot="1">
      <c r="B191" s="1"/>
      <c r="C191" s="178" t="s">
        <v>327</v>
      </c>
      <c r="D191" s="179"/>
      <c r="E191" s="179"/>
      <c r="F191" s="180"/>
      <c r="G191" s="180"/>
      <c r="H191" s="181"/>
    </row>
    <row r="192" spans="2:8" s="3" customFormat="1" ht="4.5" hidden="1" customHeight="1" thickTop="1">
      <c r="B192" s="1"/>
      <c r="C192" s="170"/>
      <c r="D192" s="170"/>
      <c r="E192" s="170"/>
      <c r="F192" s="171"/>
      <c r="G192" s="171"/>
      <c r="H192" s="171"/>
    </row>
    <row r="193" spans="1:11" s="3" customFormat="1" hidden="1">
      <c r="B193" s="1"/>
      <c r="C193" s="1"/>
      <c r="D193" s="1"/>
      <c r="E193" s="1"/>
      <c r="F193" s="1"/>
      <c r="G193" s="2"/>
      <c r="H193" s="2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5">
    <mergeCell ref="C8:F9"/>
    <mergeCell ref="B2:G2"/>
    <mergeCell ref="D4:E4"/>
    <mergeCell ref="C5:F5"/>
    <mergeCell ref="C6:F6"/>
    <mergeCell ref="C7:F7"/>
    <mergeCell ref="C174:E174"/>
    <mergeCell ref="G174:H174"/>
    <mergeCell ref="D13:D15"/>
    <mergeCell ref="D41:D43"/>
    <mergeCell ref="D84:D86"/>
    <mergeCell ref="D120:D122"/>
    <mergeCell ref="D151:D153"/>
    <mergeCell ref="C168:E168"/>
    <mergeCell ref="C169:E169"/>
    <mergeCell ref="C171:H171"/>
    <mergeCell ref="C172:H172"/>
    <mergeCell ref="C173:E173"/>
    <mergeCell ref="G173:H173"/>
    <mergeCell ref="C175:E175"/>
    <mergeCell ref="F175:G175"/>
    <mergeCell ref="C176:E176"/>
    <mergeCell ref="F176:G176"/>
    <mergeCell ref="C181:E181"/>
    <mergeCell ref="F181:H181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88:E188"/>
    <mergeCell ref="F188:H188"/>
    <mergeCell ref="C192:E192"/>
    <mergeCell ref="F192:H192"/>
    <mergeCell ref="C189:E189"/>
    <mergeCell ref="F189:H189"/>
    <mergeCell ref="C190:E190"/>
    <mergeCell ref="F190:H190"/>
    <mergeCell ref="C191:E191"/>
    <mergeCell ref="F191:H191"/>
  </mergeCells>
  <pageMargins left="0.39370078740157483" right="0.31496062992125984" top="0.78740157480314965" bottom="0.39370078740157483" header="0.19685039370078741" footer="0.19685039370078741"/>
  <pageSetup paperSize="9" scale="88" fitToHeight="4" orientation="landscape" blackAndWhite="1" r:id="rId1"/>
  <headerFooter alignWithMargins="0"/>
  <rowBreaks count="5" manualBreakCount="5">
    <brk id="39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'0503721'!TR_30200296437_2365123020</vt:lpstr>
      <vt:lpstr>'0503721'!TR_30200296437_2365123022</vt:lpstr>
      <vt:lpstr>'0503721'!TR_30200296447</vt:lpstr>
      <vt:lpstr>'0503721'!TR_30200296457_2365123038</vt:lpstr>
      <vt:lpstr>'0503721'!TR_30200296457_2365123039</vt:lpstr>
      <vt:lpstr>'0503721'!TR_30200296467_2365123014</vt:lpstr>
      <vt:lpstr>'0503721'!TR_30200296477</vt:lpstr>
      <vt:lpstr>'0503721'!TR_30200296487</vt:lpstr>
      <vt:lpstr>'0503721'!TR_30200296497_2365123018</vt:lpstr>
      <vt:lpstr>'0503721'!TR_30200296497_2365123019</vt:lpstr>
      <vt:lpstr>'0503721'!TR_30200296507_2365123025</vt:lpstr>
      <vt:lpstr>'0503721'!TR_30200296507_2365123026</vt:lpstr>
      <vt:lpstr>'0503721'!TR_30200296507_2365123027</vt:lpstr>
      <vt:lpstr>'0503721'!TR_30200296517_2365123035</vt:lpstr>
      <vt:lpstr>'0503721'!TR_30200296517_2365123036</vt:lpstr>
      <vt:lpstr>'0503721'!TR_30200296527_2365123015</vt:lpstr>
      <vt:lpstr>'0503721'!TR_30200296527_2365123016</vt:lpstr>
      <vt:lpstr>'0503721'!TR_30200296527_2365123017</vt:lpstr>
      <vt:lpstr>'0503721'!TR_30200296537</vt:lpstr>
      <vt:lpstr>'0503721'!TR_30200296547_2365123028</vt:lpstr>
      <vt:lpstr>'0503721'!TR_30200296547_2365123029</vt:lpstr>
      <vt:lpstr>'0503721'!TR_30200296547_2365123030</vt:lpstr>
      <vt:lpstr>'0503721'!TR_30200296547_2365123031</vt:lpstr>
      <vt:lpstr>'0503721'!TR_30200296557</vt:lpstr>
      <vt:lpstr>'0503721'!TR_30200296567</vt:lpstr>
      <vt:lpstr>'0503721'!TR_30200296577_2365123033</vt:lpstr>
      <vt:lpstr>'0503721'!TR_30200296587_2365123023</vt:lpstr>
      <vt:lpstr>'0503721'!TR_30200296587_2365123024</vt:lpstr>
      <vt:lpstr>'0503721'!TR_30200296597_2365123037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2024-03-22T08:36:19Z</cp:lastPrinted>
  <dcterms:created xsi:type="dcterms:W3CDTF">2024-03-13T12:41:19Z</dcterms:created>
  <dcterms:modified xsi:type="dcterms:W3CDTF">2024-03-22T08:38:03Z</dcterms:modified>
</cp:coreProperties>
</file>